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420" windowWidth="29040" windowHeight="15300" activeTab="5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Area" localSheetId="0">'Прил 1'!$A$1:$E$50</definedName>
    <definedName name="_xlnm.Print_Area" localSheetId="1">'Прил 2'!$A$1:$E$41</definedName>
    <definedName name="_xlnm.Print_Area" localSheetId="2">'Прил 3'!$A$1:$F$64</definedName>
    <definedName name="_xlnm.Print_Area" localSheetId="3">'Прил 4'!$A$1:$F$137</definedName>
    <definedName name="_xlnm.Print_Area" localSheetId="4">'Прил 5'!$A$1:$I$176</definedName>
    <definedName name="_xlnm.Print_Area" localSheetId="5">'Прил 6'!$A$1:$E$21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9" l="1"/>
  <c r="I20" i="9"/>
  <c r="G20" i="9"/>
  <c r="H29" i="9"/>
  <c r="I29" i="9"/>
  <c r="G29" i="9"/>
  <c r="H94" i="9" l="1"/>
  <c r="I94" i="9"/>
  <c r="G94" i="9"/>
  <c r="D53" i="10" l="1"/>
  <c r="D55" i="10"/>
  <c r="D52" i="10" s="1"/>
  <c r="D22" i="3" l="1"/>
  <c r="F19" i="10" l="1"/>
  <c r="F18" i="10" s="1"/>
  <c r="F82" i="10"/>
  <c r="F81" i="10" s="1"/>
  <c r="F73" i="10"/>
  <c r="F72" i="10" s="1"/>
  <c r="F100" i="10"/>
  <c r="E100" i="10"/>
  <c r="E73" i="10" l="1"/>
  <c r="E72" i="10"/>
  <c r="E19" i="10"/>
  <c r="E18" i="10" s="1"/>
  <c r="F87" i="10"/>
  <c r="E87" i="10"/>
  <c r="D87" i="10"/>
  <c r="D100" i="10"/>
  <c r="F101" i="10"/>
  <c r="E101" i="10"/>
  <c r="D101" i="10"/>
  <c r="D82" i="10"/>
  <c r="D81" i="10" s="1"/>
  <c r="D73" i="10"/>
  <c r="D72" i="10" s="1"/>
  <c r="D45" i="10"/>
  <c r="D58" i="10"/>
  <c r="D23" i="10"/>
  <c r="D18" i="10"/>
  <c r="D14" i="10"/>
  <c r="F79" i="10"/>
  <c r="F78" i="10" s="1"/>
  <c r="F77" i="10" s="1"/>
  <c r="E79" i="10"/>
  <c r="D79" i="10"/>
  <c r="D78" i="10" s="1"/>
  <c r="D77" i="10" s="1"/>
  <c r="F46" i="10"/>
  <c r="E46" i="10"/>
  <c r="D46" i="10"/>
  <c r="D13" i="10" l="1"/>
  <c r="H171" i="9"/>
  <c r="I171" i="9"/>
  <c r="H169" i="9"/>
  <c r="I169" i="9"/>
  <c r="G24" i="9"/>
  <c r="G53" i="9"/>
  <c r="G156" i="9"/>
  <c r="G125" i="9"/>
  <c r="G87" i="9"/>
  <c r="G54" i="9"/>
  <c r="G49" i="9"/>
  <c r="G114" i="9"/>
  <c r="G123" i="9"/>
  <c r="G148" i="9"/>
  <c r="G153" i="9"/>
  <c r="I168" i="9" l="1"/>
  <c r="I166" i="9" s="1"/>
  <c r="H168" i="9"/>
  <c r="H166" i="9" s="1"/>
  <c r="G171" i="9" l="1"/>
  <c r="G169" i="9"/>
  <c r="I167" i="9"/>
  <c r="H167" i="9"/>
  <c r="G168" i="9" l="1"/>
  <c r="G166" i="9" s="1"/>
  <c r="G167" i="9"/>
  <c r="H161" i="9"/>
  <c r="H160" i="9" s="1"/>
  <c r="I161" i="9"/>
  <c r="I160" i="9" s="1"/>
  <c r="I97" i="9"/>
  <c r="H97" i="9"/>
  <c r="G97" i="9"/>
  <c r="H63" i="9"/>
  <c r="I63" i="9"/>
  <c r="G63" i="9"/>
  <c r="D89" i="10" l="1"/>
  <c r="D88" i="10" s="1"/>
  <c r="E89" i="10"/>
  <c r="E88" i="10" s="1"/>
  <c r="C26" i="3"/>
  <c r="C34" i="3"/>
  <c r="C16" i="3"/>
  <c r="D16" i="3"/>
  <c r="E16" i="3"/>
  <c r="D38" i="1"/>
  <c r="E38" i="1"/>
  <c r="C42" i="1"/>
  <c r="C38" i="1" s="1"/>
  <c r="D16" i="1"/>
  <c r="D12" i="1" s="1"/>
  <c r="E16" i="1"/>
  <c r="E12" i="1" s="1"/>
  <c r="C16" i="1"/>
  <c r="C12" i="1" s="1"/>
  <c r="D29" i="10" l="1"/>
  <c r="F29" i="10"/>
  <c r="E29" i="10"/>
  <c r="C22" i="3" l="1"/>
  <c r="E22" i="3"/>
  <c r="C28" i="3"/>
  <c r="D28" i="3"/>
  <c r="D14" i="3" s="1"/>
  <c r="D12" i="3" s="1"/>
  <c r="E28" i="3"/>
  <c r="E14" i="3" l="1"/>
  <c r="E12" i="3" s="1"/>
  <c r="C14" i="3"/>
  <c r="C12" i="3" s="1"/>
  <c r="G161" i="9" l="1"/>
  <c r="G160" i="9" s="1"/>
  <c r="G107" i="9"/>
  <c r="G106" i="9" s="1"/>
  <c r="D14" i="6" l="1"/>
  <c r="F115" i="10" l="1"/>
  <c r="E115" i="10"/>
  <c r="D65" i="10"/>
  <c r="F90" i="10"/>
  <c r="F89" i="10"/>
  <c r="F88" i="10" s="1"/>
  <c r="I131" i="9"/>
  <c r="H131" i="9"/>
  <c r="G131" i="9"/>
  <c r="H119" i="9"/>
  <c r="G119" i="9"/>
  <c r="I119" i="9"/>
  <c r="G129" i="9" l="1"/>
  <c r="G130" i="9"/>
  <c r="H129" i="9"/>
  <c r="H130" i="9"/>
  <c r="I129" i="9"/>
  <c r="I130" i="9"/>
  <c r="E12" i="11" l="1"/>
  <c r="D12" i="11"/>
  <c r="C12" i="11"/>
  <c r="H164" i="9" l="1"/>
  <c r="H163" i="9" s="1"/>
  <c r="H155" i="9"/>
  <c r="H154" i="9" s="1"/>
  <c r="H151" i="9"/>
  <c r="H150" i="9" s="1"/>
  <c r="H146" i="9"/>
  <c r="H145" i="9" s="1"/>
  <c r="H140" i="9"/>
  <c r="H139" i="9" s="1"/>
  <c r="H137" i="9"/>
  <c r="H136" i="9" s="1"/>
  <c r="H126" i="9"/>
  <c r="H124" i="9"/>
  <c r="H122" i="9"/>
  <c r="H117" i="9"/>
  <c r="H116" i="9" s="1"/>
  <c r="H107" i="9"/>
  <c r="H106" i="9" s="1"/>
  <c r="H105" i="9" s="1"/>
  <c r="H104" i="9" s="1"/>
  <c r="G105" i="9"/>
  <c r="G104" i="9" s="1"/>
  <c r="I107" i="9"/>
  <c r="I106" i="9" s="1"/>
  <c r="I105" i="9" s="1"/>
  <c r="I104" i="9" s="1"/>
  <c r="H101" i="9"/>
  <c r="H99" i="9"/>
  <c r="H91" i="9"/>
  <c r="H90" i="9" s="1"/>
  <c r="H89" i="9" s="1"/>
  <c r="H88" i="9" s="1"/>
  <c r="H86" i="9"/>
  <c r="H85" i="9" s="1"/>
  <c r="H83" i="9"/>
  <c r="H81" i="9"/>
  <c r="H75" i="9"/>
  <c r="H74" i="9" s="1"/>
  <c r="I69" i="9"/>
  <c r="H69" i="9"/>
  <c r="G69" i="9"/>
  <c r="H67" i="9"/>
  <c r="H62" i="9"/>
  <c r="H61" i="9" s="1"/>
  <c r="H113" i="9"/>
  <c r="H112" i="9" s="1"/>
  <c r="H111" i="9" s="1"/>
  <c r="H59" i="9"/>
  <c r="H57" i="9"/>
  <c r="H52" i="9"/>
  <c r="H51" i="9" s="1"/>
  <c r="H48" i="9"/>
  <c r="H47" i="9" s="1"/>
  <c r="H43" i="9"/>
  <c r="H42" i="9" s="1"/>
  <c r="H41" i="9" s="1"/>
  <c r="H31" i="9"/>
  <c r="H30" i="9" s="1"/>
  <c r="H39" i="9"/>
  <c r="H38" i="9" s="1"/>
  <c r="H36" i="9"/>
  <c r="H35" i="9" s="1"/>
  <c r="I36" i="9"/>
  <c r="H27" i="9"/>
  <c r="H26" i="9" s="1"/>
  <c r="H25" i="9" s="1"/>
  <c r="H23" i="9"/>
  <c r="H22" i="9" s="1"/>
  <c r="H21" i="9" s="1"/>
  <c r="H18" i="9"/>
  <c r="H17" i="9"/>
  <c r="H16" i="9" s="1"/>
  <c r="H15" i="9" s="1"/>
  <c r="G164" i="9"/>
  <c r="G163" i="9" s="1"/>
  <c r="G159" i="9" s="1"/>
  <c r="G158" i="9" s="1"/>
  <c r="G155" i="9"/>
  <c r="G154" i="9" s="1"/>
  <c r="G151" i="9"/>
  <c r="G150" i="9" s="1"/>
  <c r="G146" i="9"/>
  <c r="G145" i="9" s="1"/>
  <c r="G140" i="9"/>
  <c r="G139" i="9" s="1"/>
  <c r="G137" i="9"/>
  <c r="G136" i="9" s="1"/>
  <c r="G126" i="9"/>
  <c r="G124" i="9"/>
  <c r="G122" i="9"/>
  <c r="G117" i="9"/>
  <c r="G116" i="9" s="1"/>
  <c r="G113" i="9"/>
  <c r="G112" i="9" s="1"/>
  <c r="G101" i="9"/>
  <c r="G99" i="9"/>
  <c r="G91" i="9"/>
  <c r="G90" i="9" s="1"/>
  <c r="G89" i="9" s="1"/>
  <c r="G88" i="9" s="1"/>
  <c r="G86" i="9"/>
  <c r="G85" i="9" s="1"/>
  <c r="G83" i="9"/>
  <c r="G81" i="9"/>
  <c r="G75" i="9"/>
  <c r="G74" i="9" s="1"/>
  <c r="G67" i="9"/>
  <c r="G62" i="9"/>
  <c r="G61" i="9" s="1"/>
  <c r="G59" i="9"/>
  <c r="G57" i="9"/>
  <c r="G52" i="9"/>
  <c r="G51" i="9" s="1"/>
  <c r="G48" i="9"/>
  <c r="G47" i="9" s="1"/>
  <c r="G43" i="9"/>
  <c r="G42" i="9" s="1"/>
  <c r="G41" i="9" s="1"/>
  <c r="G31" i="9"/>
  <c r="G30" i="9" s="1"/>
  <c r="G39" i="9"/>
  <c r="G38" i="9" s="1"/>
  <c r="G36" i="9"/>
  <c r="G35" i="9" s="1"/>
  <c r="G27" i="9"/>
  <c r="G26" i="9" s="1"/>
  <c r="G25" i="9" s="1"/>
  <c r="G23" i="9"/>
  <c r="G22" i="9" s="1"/>
  <c r="G21" i="9" s="1"/>
  <c r="G18" i="9"/>
  <c r="G17" i="9"/>
  <c r="G16" i="9" s="1"/>
  <c r="G15" i="9" s="1"/>
  <c r="E131" i="10"/>
  <c r="F131" i="10"/>
  <c r="D131" i="10"/>
  <c r="E129" i="10"/>
  <c r="F129" i="10"/>
  <c r="D129" i="10"/>
  <c r="E127" i="10"/>
  <c r="F127" i="10"/>
  <c r="D127" i="10"/>
  <c r="E124" i="10"/>
  <c r="E123" i="10" s="1"/>
  <c r="F124" i="10"/>
  <c r="F123" i="10" s="1"/>
  <c r="D124" i="10"/>
  <c r="D123" i="10" s="1"/>
  <c r="E121" i="10"/>
  <c r="E120" i="10" s="1"/>
  <c r="F121" i="10"/>
  <c r="F120" i="10" s="1"/>
  <c r="D121" i="10"/>
  <c r="D120" i="10" s="1"/>
  <c r="E118" i="10"/>
  <c r="E117" i="10" s="1"/>
  <c r="F118" i="10"/>
  <c r="F117" i="10" s="1"/>
  <c r="D118" i="10"/>
  <c r="D117" i="10" s="1"/>
  <c r="E114" i="10"/>
  <c r="F114" i="10"/>
  <c r="D114" i="10"/>
  <c r="D111" i="10" s="1"/>
  <c r="D112" i="10"/>
  <c r="E109" i="10"/>
  <c r="E108" i="10" s="1"/>
  <c r="F109" i="10"/>
  <c r="F108" i="10" s="1"/>
  <c r="E105" i="10"/>
  <c r="F105" i="10"/>
  <c r="D105" i="10"/>
  <c r="E103" i="10"/>
  <c r="F103" i="10"/>
  <c r="D103" i="10"/>
  <c r="E98" i="10"/>
  <c r="E97" i="10" s="1"/>
  <c r="F98" i="10"/>
  <c r="F97" i="10" s="1"/>
  <c r="E95" i="10"/>
  <c r="E94" i="10" s="1"/>
  <c r="F95" i="10"/>
  <c r="F94" i="10" s="1"/>
  <c r="D95" i="10"/>
  <c r="D94" i="10" s="1"/>
  <c r="E86" i="10"/>
  <c r="E85" i="10" s="1"/>
  <c r="F86" i="10"/>
  <c r="F85" i="10" s="1"/>
  <c r="F71" i="10" s="1"/>
  <c r="D86" i="10"/>
  <c r="D85" i="10" s="1"/>
  <c r="E82" i="10"/>
  <c r="E81" i="10" s="1"/>
  <c r="E78" i="10"/>
  <c r="E77" i="10" s="1"/>
  <c r="E68" i="10"/>
  <c r="F68" i="10"/>
  <c r="D68" i="10"/>
  <c r="E66" i="10"/>
  <c r="F66" i="10"/>
  <c r="D66" i="10"/>
  <c r="E64" i="10"/>
  <c r="F64" i="10"/>
  <c r="D64" i="10"/>
  <c r="E62" i="10"/>
  <c r="F62" i="10"/>
  <c r="D62" i="10"/>
  <c r="E59" i="10"/>
  <c r="E58" i="10" s="1"/>
  <c r="F59" i="10"/>
  <c r="F58" i="10" s="1"/>
  <c r="D59" i="10"/>
  <c r="E53" i="10"/>
  <c r="F53" i="10"/>
  <c r="E50" i="10"/>
  <c r="F50" i="10"/>
  <c r="D50" i="10"/>
  <c r="E48" i="10"/>
  <c r="F48" i="10"/>
  <c r="D48" i="10"/>
  <c r="E42" i="10"/>
  <c r="F42" i="10"/>
  <c r="E40" i="10"/>
  <c r="F40" i="10"/>
  <c r="D40" i="10"/>
  <c r="E38" i="10"/>
  <c r="F38" i="10"/>
  <c r="D38" i="10"/>
  <c r="E33" i="10"/>
  <c r="F33" i="10"/>
  <c r="E35" i="10"/>
  <c r="F35" i="10"/>
  <c r="D35" i="10"/>
  <c r="D33" i="10"/>
  <c r="D32" i="10" s="1"/>
  <c r="E26" i="10"/>
  <c r="F26" i="10"/>
  <c r="D26" i="10"/>
  <c r="E24" i="10"/>
  <c r="E23" i="10" s="1"/>
  <c r="F24" i="10"/>
  <c r="F23" i="10" s="1"/>
  <c r="D24" i="10"/>
  <c r="D19" i="10"/>
  <c r="E15" i="10"/>
  <c r="E14" i="10" s="1"/>
  <c r="E13" i="10" s="1"/>
  <c r="F15" i="10"/>
  <c r="F14" i="10" s="1"/>
  <c r="D15" i="10"/>
  <c r="E42" i="6"/>
  <c r="F42" i="6"/>
  <c r="D42" i="6"/>
  <c r="D56" i="6"/>
  <c r="E56" i="6"/>
  <c r="D52" i="6"/>
  <c r="E52" i="6"/>
  <c r="D48" i="6"/>
  <c r="E48" i="6"/>
  <c r="D36" i="6"/>
  <c r="E36" i="6"/>
  <c r="D30" i="6"/>
  <c r="E30" i="6"/>
  <c r="D26" i="6"/>
  <c r="E26" i="6"/>
  <c r="E14" i="6"/>
  <c r="F56" i="6"/>
  <c r="E36" i="1"/>
  <c r="D36" i="1"/>
  <c r="D61" i="10" l="1"/>
  <c r="F37" i="10"/>
  <c r="D116" i="10"/>
  <c r="F52" i="10"/>
  <c r="F55" i="10"/>
  <c r="E52" i="10"/>
  <c r="E55" i="10"/>
  <c r="E45" i="10"/>
  <c r="D126" i="10"/>
  <c r="F45" i="10"/>
  <c r="H96" i="9"/>
  <c r="H95" i="9" s="1"/>
  <c r="H93" i="9" s="1"/>
  <c r="G121" i="9"/>
  <c r="G115" i="9" s="1"/>
  <c r="H121" i="9"/>
  <c r="H159" i="9"/>
  <c r="H158" i="9" s="1"/>
  <c r="G96" i="9"/>
  <c r="G95" i="9" s="1"/>
  <c r="G93" i="9" s="1"/>
  <c r="G111" i="9"/>
  <c r="G56" i="9"/>
  <c r="G46" i="9" s="1"/>
  <c r="F126" i="10"/>
  <c r="E126" i="10"/>
  <c r="E12" i="6"/>
  <c r="H80" i="9"/>
  <c r="H79" i="9" s="1"/>
  <c r="H78" i="9" s="1"/>
  <c r="H77" i="9" s="1"/>
  <c r="G66" i="9"/>
  <c r="G65" i="9" s="1"/>
  <c r="H144" i="9"/>
  <c r="H143" i="9" s="1"/>
  <c r="H142" i="9" s="1"/>
  <c r="H135" i="9"/>
  <c r="H134" i="9" s="1"/>
  <c r="H133" i="9" s="1"/>
  <c r="H73" i="9"/>
  <c r="H72" i="9" s="1"/>
  <c r="H71" i="9" s="1"/>
  <c r="H66" i="9"/>
  <c r="H65" i="9" s="1"/>
  <c r="H115" i="9"/>
  <c r="H110" i="9" s="1"/>
  <c r="H103" i="9" s="1"/>
  <c r="G73" i="9"/>
  <c r="G72" i="9" s="1"/>
  <c r="G71" i="9" s="1"/>
  <c r="G34" i="9"/>
  <c r="G33" i="9" s="1"/>
  <c r="H56" i="9"/>
  <c r="H46" i="9" s="1"/>
  <c r="G144" i="9"/>
  <c r="G143" i="9" s="1"/>
  <c r="G142" i="9" s="1"/>
  <c r="G135" i="9"/>
  <c r="G134" i="9" s="1"/>
  <c r="G133" i="9" s="1"/>
  <c r="G80" i="9"/>
  <c r="G79" i="9" s="1"/>
  <c r="G78" i="9" s="1"/>
  <c r="G77" i="9" s="1"/>
  <c r="G157" i="9"/>
  <c r="H34" i="9"/>
  <c r="H33" i="9" s="1"/>
  <c r="F116" i="10"/>
  <c r="E116" i="10"/>
  <c r="F93" i="10"/>
  <c r="E93" i="10"/>
  <c r="F32" i="10"/>
  <c r="F31" i="10" s="1"/>
  <c r="E32" i="10"/>
  <c r="F61" i="10"/>
  <c r="E61" i="10"/>
  <c r="E37" i="10"/>
  <c r="F13" i="10"/>
  <c r="D12" i="6"/>
  <c r="D48" i="1"/>
  <c r="E48" i="1"/>
  <c r="E31" i="10" l="1"/>
  <c r="H45" i="9"/>
  <c r="H14" i="9" s="1"/>
  <c r="G45" i="9"/>
  <c r="G14" i="9" s="1"/>
  <c r="H157" i="9"/>
  <c r="G110" i="9"/>
  <c r="G103" i="9" s="1"/>
  <c r="F44" i="10"/>
  <c r="E44" i="10"/>
  <c r="C36" i="1"/>
  <c r="C48" i="1" s="1"/>
  <c r="H13" i="9" l="1"/>
  <c r="H12" i="9" s="1"/>
  <c r="G13" i="9"/>
  <c r="G12" i="9" s="1"/>
  <c r="F36" i="6" l="1"/>
  <c r="F14" i="6"/>
  <c r="I164" i="9" l="1"/>
  <c r="I163" i="9" s="1"/>
  <c r="I159" i="9" s="1"/>
  <c r="I158" i="9" s="1"/>
  <c r="I155" i="9"/>
  <c r="I154" i="9" s="1"/>
  <c r="I151" i="9"/>
  <c r="I150" i="9" s="1"/>
  <c r="I146" i="9"/>
  <c r="I145" i="9" s="1"/>
  <c r="I140" i="9"/>
  <c r="I139" i="9" s="1"/>
  <c r="I137" i="9"/>
  <c r="I136" i="9" s="1"/>
  <c r="I126" i="9"/>
  <c r="I124" i="9"/>
  <c r="I122" i="9"/>
  <c r="I117" i="9"/>
  <c r="I116" i="9" s="1"/>
  <c r="I113" i="9"/>
  <c r="I112" i="9" s="1"/>
  <c r="I111" i="9" s="1"/>
  <c r="I101" i="9"/>
  <c r="I99" i="9"/>
  <c r="I91" i="9"/>
  <c r="I90" i="9" s="1"/>
  <c r="I89" i="9" s="1"/>
  <c r="I88" i="9" s="1"/>
  <c r="I86" i="9"/>
  <c r="I85" i="9" s="1"/>
  <c r="I83" i="9"/>
  <c r="I81" i="9"/>
  <c r="I75" i="9"/>
  <c r="I74" i="9" s="1"/>
  <c r="I62" i="9"/>
  <c r="I61" i="9" s="1"/>
  <c r="I59" i="9"/>
  <c r="I57" i="9"/>
  <c r="I52" i="9"/>
  <c r="I51" i="9" s="1"/>
  <c r="I48" i="9"/>
  <c r="I47" i="9" s="1"/>
  <c r="I67" i="9"/>
  <c r="I43" i="9"/>
  <c r="I31" i="9"/>
  <c r="I30" i="9" s="1"/>
  <c r="I39" i="9"/>
  <c r="I38" i="9" s="1"/>
  <c r="I35" i="9"/>
  <c r="I27" i="9"/>
  <c r="I26" i="9" s="1"/>
  <c r="I25" i="9" s="1"/>
  <c r="I23" i="9"/>
  <c r="I22" i="9" s="1"/>
  <c r="I21" i="9" s="1"/>
  <c r="I18" i="9"/>
  <c r="I17" i="9"/>
  <c r="I16" i="9" s="1"/>
  <c r="I15" i="9" s="1"/>
  <c r="I121" i="9" l="1"/>
  <c r="I115" i="9" s="1"/>
  <c r="I110" i="9" s="1"/>
  <c r="I96" i="9"/>
  <c r="I95" i="9" s="1"/>
  <c r="I93" i="9" s="1"/>
  <c r="I66" i="9"/>
  <c r="I65" i="9" s="1"/>
  <c r="I42" i="9"/>
  <c r="I41" i="9" s="1"/>
  <c r="I80" i="9"/>
  <c r="I79" i="9" s="1"/>
  <c r="I78" i="9" s="1"/>
  <c r="I77" i="9" s="1"/>
  <c r="I157" i="9"/>
  <c r="I56" i="9"/>
  <c r="I46" i="9" s="1"/>
  <c r="I73" i="9"/>
  <c r="I72" i="9" s="1"/>
  <c r="I71" i="9" s="1"/>
  <c r="I135" i="9"/>
  <c r="I134" i="9" s="1"/>
  <c r="I133" i="9" s="1"/>
  <c r="I34" i="9"/>
  <c r="I33" i="9" s="1"/>
  <c r="I144" i="9"/>
  <c r="I143" i="9" s="1"/>
  <c r="I142" i="9" s="1"/>
  <c r="I45" i="9" l="1"/>
  <c r="I14" i="9" s="1"/>
  <c r="I103" i="9"/>
  <c r="I13" i="9" l="1"/>
  <c r="I12" i="9" s="1"/>
  <c r="D109" i="10" l="1"/>
  <c r="D108" i="10" s="1"/>
  <c r="D98" i="10"/>
  <c r="D97" i="10" s="1"/>
  <c r="D93" i="10" s="1"/>
  <c r="D42" i="10"/>
  <c r="D37" i="10" s="1"/>
  <c r="D107" i="10" l="1"/>
  <c r="D71" i="10"/>
  <c r="D133" i="10" l="1"/>
  <c r="D31" i="10"/>
  <c r="F52" i="6"/>
  <c r="F48" i="6"/>
  <c r="F30" i="6"/>
  <c r="F26" i="6"/>
  <c r="F12" i="6" l="1"/>
  <c r="E71" i="10" l="1"/>
  <c r="E92" i="10" s="1"/>
  <c r="F92" i="10"/>
  <c r="E112" i="10"/>
  <c r="E111" i="10" s="1"/>
  <c r="E107" i="10" s="1"/>
  <c r="E133" i="10" s="1"/>
  <c r="E12" i="10" s="1"/>
  <c r="F112" i="10"/>
  <c r="F111" i="10" s="1"/>
  <c r="F107" i="10" s="1"/>
  <c r="F133" i="10" s="1"/>
  <c r="F12" i="10" l="1"/>
  <c r="D44" i="10" l="1"/>
  <c r="D92" i="10" s="1"/>
  <c r="D12" i="10" s="1"/>
</calcChain>
</file>

<file path=xl/sharedStrings.xml><?xml version="1.0" encoding="utf-8"?>
<sst xmlns="http://schemas.openxmlformats.org/spreadsheetml/2006/main" count="1265" uniqueCount="301">
  <si>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</si>
  <si>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</si>
  <si>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</si>
  <si>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</si>
  <si>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2023 год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</si>
  <si>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</si>
  <si>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</si>
  <si>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</si>
  <si>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</si>
  <si>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</si>
  <si>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</si>
  <si>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</si>
  <si>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</si>
  <si>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</si>
  <si>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</si>
  <si>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</si>
  <si>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</si>
  <si>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</si>
  <si>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</si>
  <si>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</si>
  <si>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</si>
  <si>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</si>
  <si>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</si>
  <si>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</si>
  <si>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</si>
  <si>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</si>
  <si>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</si>
  <si>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</si>
  <si>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</si>
  <si>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</si>
  <si>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</si>
  <si>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</si>
  <si>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</si>
  <si>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</si>
  <si>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</si>
  <si>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</si>
  <si>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</si>
  <si>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</si>
  <si>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</si>
  <si>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</si>
  <si>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</si>
  <si>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</si>
  <si>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</si>
  <si>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</si>
  <si>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</si>
  <si>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</si>
  <si>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</si>
  <si>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</si>
  <si>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</si>
  <si>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</si>
  <si>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</si>
  <si>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</si>
  <si>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</si>
  <si>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</si>
  <si>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</si>
  <si>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</si>
  <si>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</si>
  <si>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</si>
  <si>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</si>
  <si>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</si>
  <si>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</si>
  <si>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</si>
  <si>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</si>
  <si>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</si>
  <si>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</si>
  <si>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</si>
  <si>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</si>
  <si>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</si>
  <si>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</si>
  <si>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</si>
  <si>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</si>
  <si>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</si>
  <si>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</si>
  <si>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</si>
  <si>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</si>
  <si>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</si>
  <si>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</si>
  <si>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</si>
  <si>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</si>
  <si>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</si>
  <si>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</si>
  <si>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</si>
  <si>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</si>
  <si>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</si>
  <si>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</si>
  <si>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</si>
  <si>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</si>
  <si>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</si>
  <si>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</si>
  <si>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</si>
  <si>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</si>
  <si>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</si>
  <si>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</si>
  <si>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</si>
  <si>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</si>
  <si>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</si>
  <si>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</si>
  <si>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</si>
  <si>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</si>
  <si>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</si>
  <si>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</si>
  <si>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</si>
  <si>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</si>
  <si>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</si>
  <si>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</si>
  <si>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</si>
  <si>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</si>
  <si>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</si>
  <si>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</si>
  <si>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</si>
  <si>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</si>
  <si>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</si>
  <si>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</si>
  <si>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</si>
  <si>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</si>
  <si>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</si>
  <si>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</si>
  <si>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</si>
  <si>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</si>
  <si>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</si>
  <si>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</si>
  <si>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</si>
  <si>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</si>
  <si>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</si>
  <si>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</si>
  <si>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</si>
  <si>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</si>
  <si>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</si>
  <si>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</si>
  <si>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</si>
  <si>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</si>
  <si>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</si>
  <si>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</si>
  <si>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</si>
  <si>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</si>
  <si>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</si>
  <si>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</si>
  <si>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</si>
  <si>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</si>
  <si>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</si>
  <si>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</si>
  <si>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</si>
  <si>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</si>
  <si>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</si>
  <si>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</si>
  <si>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</si>
  <si>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</si>
  <si>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</si>
  <si>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</si>
  <si>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</si>
  <si>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</si>
  <si>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</si>
  <si>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</si>
  <si>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</si>
  <si>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</si>
  <si>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</si>
  <si>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</si>
  <si>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</si>
  <si>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</si>
  <si>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</si>
  <si>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</si>
  <si>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</si>
  <si>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</si>
  <si>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</si>
  <si>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</si>
  <si>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</si>
  <si>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</si>
  <si>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</si>
  <si>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</si>
  <si>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</si>
  <si>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</si>
  <si>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</si>
  <si>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</si>
  <si>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</si>
  <si>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</si>
  <si>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</si>
  <si>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</si>
  <si>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</si>
  <si>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</si>
  <si>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</si>
  <si>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</si>
  <si>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</si>
  <si>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</si>
  <si>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</si>
  <si>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</si>
  <si>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</si>
  <si>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</si>
  <si>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</si>
  <si>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</si>
  <si>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</si>
  <si>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</si>
  <si>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</si>
  <si>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</si>
  <si>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</si>
  <si>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</si>
  <si>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</si>
  <si>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</si>
  <si>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</si>
  <si>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</si>
  <si>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</si>
  <si>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</si>
  <si>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</si>
  <si>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</si>
  <si>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</si>
  <si>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</si>
  <si>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</si>
  <si>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</si>
  <si>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</si>
  <si>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</si>
  <si>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</si>
  <si>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</si>
  <si>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</si>
  <si>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</si>
  <si>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</si>
  <si>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</si>
  <si>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</si>
  <si>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</si>
  <si>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</si>
  <si>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</si>
  <si>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</si>
  <si>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</si>
  <si>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</si>
  <si>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</si>
  <si>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</si>
  <si>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</si>
  <si>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</si>
  <si>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</si>
  <si>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</si>
  <si>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</si>
  <si>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</si>
  <si>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</si>
  <si>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Общегосударственные вопросы</t>
  </si>
  <si>
    <t>ВСЕГО</t>
  </si>
  <si>
    <t>Коммунальное хозяйство</t>
  </si>
  <si>
    <t>ЦСР</t>
  </si>
  <si>
    <t>ВР</t>
  </si>
  <si>
    <t>Вед</t>
  </si>
  <si>
    <t>Администрации муниципального образования Красноармейский район</t>
  </si>
  <si>
    <t>Администрация муниципального образования Красноармейский район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</si>
  <si>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</si>
  <si>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</si>
  <si>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</si>
  <si>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</si>
  <si>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</si>
  <si>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Сумма, тыс. руб.</t>
  </si>
  <si>
    <t>Источники внутреннего финансирования дефицита местного бюджета</t>
  </si>
  <si>
    <t>в том числе:</t>
  </si>
  <si>
    <t>Изменение остатков средств на счетах по учету средств бюджета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</si>
  <si>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</si>
  <si>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</si>
  <si>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</si>
  <si>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</si>
  <si>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</si>
  <si>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</si>
  <si>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</si>
  <si>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</si>
  <si>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</si>
  <si>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</si>
  <si>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</si>
  <si>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</si>
  <si>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</si>
  <si>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</si>
  <si>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</si>
  <si>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</si>
  <si>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</si>
  <si>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</si>
  <si>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</si>
  <si>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</si>
  <si>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</si>
  <si>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</si>
  <si>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</si>
  <si>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</si>
  <si>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</si>
  <si>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</si>
  <si>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</si>
  <si>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</si>
  <si>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Субсидии бюджетам сельских поселений на реализацию программ формированиясовременной городской среды</t>
  </si>
  <si>
    <t>15694,7</t>
  </si>
  <si>
    <t>Н. В. Белик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</si>
  <si>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2023 год и плановый период 2024 и 2025 годов</t>
  </si>
  <si>
    <t>2025 год</t>
  </si>
  <si>
    <t>Ведомственная структура расходов бюджета Ивановского сельского поселения Красноармейского района                                                на 2023 год и плановый период 2024 и 2025 годов</t>
  </si>
  <si>
    <t>Капитальный ремонт и ремонт автомобильных дорог общего пользования местного значения</t>
  </si>
  <si>
    <t>03 0 01 S2440</t>
  </si>
  <si>
    <t>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</t>
  </si>
  <si>
    <t>03 0 02 S0340</t>
  </si>
  <si>
    <t>Массовый спорт</t>
  </si>
  <si>
    <t>70 3 00 10020</t>
  </si>
  <si>
    <t>Решение иных вопросов, относящиеся к компетенции органов местного самоупраления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</si>
  <si>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</si>
  <si>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</si>
  <si>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Источники финансирования дефицита бюджета                                           Ивановского сельского поселения Красноармейского района                                                                               на 2023 год и плановый период 2024 и 2025 годы</t>
  </si>
  <si>
    <t>Распределение бюджетных ассигнований по разделам и подразделам классификации расходов бюджетов на 2023 год                                                              и плановый период 2024 и 2025 годов</t>
  </si>
  <si>
    <t>Безвозмездные поступления, получаемые в бюджет                                            Ивановского сельского поселения Красноармейского района                                                                                   на 2023 год и плановый период 2024 и 2025 годов</t>
  </si>
  <si>
    <t>Объем поступлений доходов в бюджет                                                                              Ивановского сельского поселения Красноармейского района                                                                                        на 2023 год и плановый период 2024 и 2025 годов</t>
  </si>
  <si>
    <t>Начальник финансового отдела,                  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</si>
  <si>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от 23.12.2022  № 29/2</t>
  </si>
  <si>
    <t>от 23.12.2022  №29/2</t>
  </si>
  <si>
    <t>от 23.12.2022 № 29/2</t>
  </si>
  <si>
    <t xml:space="preserve">               от 23.12.2022 № 29/2</t>
  </si>
  <si>
    <t>от 23.12.2022 №29/2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</si>
</sst>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11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indent="16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indent="10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Normal="100" zoomScaleSheetLayoutView="100" workbookViewId="0">
      <selection activeCell="B6" sqref="B6"/>
    </sheetView>
  </sheetViews>
  <sheetFormatPr defaultRowHeight="15.75" x14ac:dyDescent="0.25"/>
  <cols>
    <col min="1" max="1" width="20.625" customWidth="1"/>
    <col min="2" max="2" width="33.75" customWidth="1"/>
    <col min="3" max="3" width="9.125" customWidth="1"/>
    <col min="4" max="5" width="8.25" bestFit="1" customWidth="1"/>
  </cols>
  <sheetData>
    <row r="1" spans="1:5" ht="18.75" x14ac:dyDescent="0.3">
      <c r="B1" s="155" t="s">
        <v>216</v>
      </c>
      <c r="C1" s="155"/>
      <c r="D1" s="155"/>
      <c r="E1" s="155"/>
    </row>
    <row r="2" spans="1:5" ht="18.75" x14ac:dyDescent="0.3">
      <c r="B2" s="155" t="s">
        <v>0</v>
      </c>
      <c r="C2" s="155"/>
      <c r="D2" s="155"/>
      <c r="E2" s="155"/>
    </row>
    <row r="3" spans="1:5" ht="18.75" x14ac:dyDescent="0.3">
      <c r="B3" s="155" t="s">
        <v>1</v>
      </c>
      <c r="C3" s="155"/>
      <c r="D3" s="155"/>
      <c r="E3" s="155"/>
    </row>
    <row r="4" spans="1:5" ht="18.75" x14ac:dyDescent="0.3">
      <c r="B4" s="155" t="s">
        <v>2</v>
      </c>
      <c r="C4" s="155"/>
      <c r="D4" s="155"/>
      <c r="E4" s="155"/>
    </row>
    <row r="5" spans="1:5" ht="18.75" x14ac:dyDescent="0.25">
      <c r="B5" s="156" t="s">
        <v>296</v>
      </c>
      <c r="C5" s="156"/>
      <c r="D5" s="156"/>
      <c r="E5" s="156"/>
    </row>
    <row r="6" spans="1:5" ht="31.5" customHeight="1" x14ac:dyDescent="0.25">
      <c r="B6" s="119"/>
      <c r="C6" s="119"/>
      <c r="D6" s="119"/>
      <c r="E6" s="119"/>
    </row>
    <row r="7" spans="1:5" ht="55.9" customHeight="1" x14ac:dyDescent="0.3">
      <c r="A7" s="153" t="s">
        <v>294</v>
      </c>
      <c r="B7" s="153"/>
      <c r="C7" s="153"/>
      <c r="D7" s="153"/>
      <c r="E7" s="153"/>
    </row>
    <row r="8" spans="1:5" x14ac:dyDescent="0.25">
      <c r="C8" s="22"/>
      <c r="D8" s="145"/>
      <c r="E8" s="145"/>
    </row>
    <row r="9" spans="1:5" x14ac:dyDescent="0.25">
      <c r="A9" s="148" t="s">
        <v>220</v>
      </c>
      <c r="B9" s="146" t="s">
        <v>219</v>
      </c>
      <c r="C9" s="150" t="s">
        <v>9</v>
      </c>
      <c r="D9" s="151"/>
      <c r="E9" s="152"/>
    </row>
    <row r="10" spans="1:5" x14ac:dyDescent="0.25">
      <c r="A10" s="149"/>
      <c r="B10" s="147"/>
      <c r="C10" s="92" t="s">
        <v>4</v>
      </c>
      <c r="D10" s="2" t="s">
        <v>212</v>
      </c>
      <c r="E10" s="5" t="s">
        <v>280</v>
      </c>
    </row>
    <row r="11" spans="1:5" x14ac:dyDescent="0.25">
      <c r="A11" s="8">
        <v>1</v>
      </c>
      <c r="B11" s="95">
        <v>2</v>
      </c>
      <c r="C11" s="8">
        <v>3</v>
      </c>
      <c r="D11" s="91">
        <v>4</v>
      </c>
      <c r="E11" s="6">
        <v>5</v>
      </c>
    </row>
    <row r="12" spans="1:5" s="14" customFormat="1" ht="15.6" customHeight="1" x14ac:dyDescent="0.25">
      <c r="A12" s="10" t="s">
        <v>14</v>
      </c>
      <c r="B12" s="104" t="s">
        <v>221</v>
      </c>
      <c r="C12" s="15">
        <f>SUM(C13:C35)-C20</f>
        <v>33065.5</v>
      </c>
      <c r="D12" s="15">
        <f t="shared" ref="D12:E12" si="0">SUM(D13:D35)-D20</f>
        <v>33436.5</v>
      </c>
      <c r="E12" s="15">
        <f t="shared" si="0"/>
        <v>34518.300000000003</v>
      </c>
    </row>
    <row r="13" spans="1:5" x14ac:dyDescent="0.25">
      <c r="A13" s="10"/>
      <c r="B13" s="88"/>
      <c r="C13" s="16"/>
      <c r="D13" s="20"/>
      <c r="E13" s="20"/>
    </row>
    <row r="14" spans="1:5" ht="15.6" customHeight="1" x14ac:dyDescent="0.25">
      <c r="A14" s="11" t="s">
        <v>15</v>
      </c>
      <c r="B14" s="93" t="s">
        <v>26</v>
      </c>
      <c r="C14" s="16">
        <v>7870</v>
      </c>
      <c r="D14" s="20">
        <v>8255</v>
      </c>
      <c r="E14" s="20">
        <v>8640</v>
      </c>
    </row>
    <row r="15" spans="1:5" x14ac:dyDescent="0.25">
      <c r="A15" s="11"/>
      <c r="B15" s="88"/>
      <c r="C15" s="16"/>
      <c r="D15" s="20"/>
      <c r="E15" s="20"/>
    </row>
    <row r="16" spans="1:5" ht="47.25" x14ac:dyDescent="0.25">
      <c r="A16" s="11" t="s">
        <v>222</v>
      </c>
      <c r="B16" s="93" t="s">
        <v>223</v>
      </c>
      <c r="C16" s="16">
        <f>C20</f>
        <v>9327.2000000000007</v>
      </c>
      <c r="D16" s="16">
        <f t="shared" ref="D16:E16" si="1">D20</f>
        <v>9158.2000000000007</v>
      </c>
      <c r="E16" s="16">
        <f t="shared" si="1"/>
        <v>9850</v>
      </c>
    </row>
    <row r="17" spans="1:5" x14ac:dyDescent="0.25">
      <c r="A17" s="11"/>
      <c r="B17" s="93"/>
      <c r="C17" s="16"/>
      <c r="D17" s="20"/>
      <c r="E17" s="20"/>
    </row>
    <row r="18" spans="1:5" x14ac:dyDescent="0.25">
      <c r="A18" s="11"/>
      <c r="B18" s="93" t="s">
        <v>225</v>
      </c>
      <c r="C18" s="16"/>
      <c r="D18" s="20"/>
      <c r="E18" s="20"/>
    </row>
    <row r="19" spans="1:5" x14ac:dyDescent="0.25">
      <c r="A19" s="11"/>
      <c r="B19" s="93"/>
      <c r="C19" s="16"/>
      <c r="D19" s="20"/>
      <c r="E19" s="20"/>
    </row>
    <row r="20" spans="1:5" ht="189" x14ac:dyDescent="0.25">
      <c r="A20" s="11" t="s">
        <v>16</v>
      </c>
      <c r="B20" s="93" t="s">
        <v>224</v>
      </c>
      <c r="C20" s="16">
        <v>9327.2000000000007</v>
      </c>
      <c r="D20" s="20">
        <v>9158.2000000000007</v>
      </c>
      <c r="E20" s="20">
        <v>9850</v>
      </c>
    </row>
    <row r="21" spans="1:5" x14ac:dyDescent="0.25">
      <c r="A21" s="11"/>
      <c r="B21" s="88"/>
      <c r="C21" s="16"/>
      <c r="D21" s="20"/>
      <c r="E21" s="20"/>
    </row>
    <row r="22" spans="1:5" ht="15.6" customHeight="1" x14ac:dyDescent="0.25">
      <c r="A22" s="11" t="s">
        <v>17</v>
      </c>
      <c r="B22" s="88" t="s">
        <v>27</v>
      </c>
      <c r="C22" s="16">
        <v>500</v>
      </c>
      <c r="D22" s="20">
        <v>500</v>
      </c>
      <c r="E22" s="20">
        <v>500</v>
      </c>
    </row>
    <row r="23" spans="1:5" x14ac:dyDescent="0.25">
      <c r="A23" s="11"/>
      <c r="B23" s="88"/>
      <c r="C23" s="16"/>
      <c r="D23" s="20"/>
      <c r="E23" s="20"/>
    </row>
    <row r="24" spans="1:5" ht="15.6" customHeight="1" x14ac:dyDescent="0.25">
      <c r="A24" s="11" t="s">
        <v>18</v>
      </c>
      <c r="B24" s="88" t="s">
        <v>28</v>
      </c>
      <c r="C24" s="16">
        <v>5500</v>
      </c>
      <c r="D24" s="20">
        <v>5650</v>
      </c>
      <c r="E24" s="20">
        <v>5650</v>
      </c>
    </row>
    <row r="25" spans="1:5" x14ac:dyDescent="0.25">
      <c r="A25" s="11"/>
      <c r="B25" s="88"/>
      <c r="C25" s="16"/>
      <c r="D25" s="20"/>
      <c r="E25" s="20"/>
    </row>
    <row r="26" spans="1:5" ht="15.6" customHeight="1" x14ac:dyDescent="0.25">
      <c r="A26" s="11" t="s">
        <v>19</v>
      </c>
      <c r="B26" s="88" t="s">
        <v>29</v>
      </c>
      <c r="C26" s="16">
        <v>9800</v>
      </c>
      <c r="D26" s="20">
        <v>9800</v>
      </c>
      <c r="E26" s="20">
        <v>9800</v>
      </c>
    </row>
    <row r="27" spans="1:5" x14ac:dyDescent="0.25">
      <c r="A27" s="11"/>
      <c r="B27" s="88"/>
      <c r="C27" s="16"/>
      <c r="D27" s="20"/>
      <c r="E27" s="20"/>
    </row>
    <row r="28" spans="1:5" ht="157.5" x14ac:dyDescent="0.25">
      <c r="A28" s="11" t="s">
        <v>262</v>
      </c>
      <c r="B28" s="93" t="s">
        <v>263</v>
      </c>
      <c r="C28" s="16">
        <v>3.3</v>
      </c>
      <c r="D28" s="20">
        <v>3.3</v>
      </c>
      <c r="E28" s="20">
        <v>3.3</v>
      </c>
    </row>
    <row r="29" spans="1:5" x14ac:dyDescent="0.25">
      <c r="A29" s="11"/>
      <c r="B29" s="88"/>
      <c r="C29" s="16"/>
      <c r="D29" s="20"/>
      <c r="E29" s="20"/>
    </row>
    <row r="30" spans="1:5" ht="33.6" customHeight="1" x14ac:dyDescent="0.25">
      <c r="A30" s="11" t="s">
        <v>20</v>
      </c>
      <c r="B30" s="88" t="s">
        <v>30</v>
      </c>
      <c r="C30" s="16">
        <v>65</v>
      </c>
      <c r="D30" s="20">
        <v>70</v>
      </c>
      <c r="E30" s="20">
        <v>75</v>
      </c>
    </row>
    <row r="31" spans="1:5" ht="14.25" customHeight="1" x14ac:dyDescent="0.25">
      <c r="A31" s="11"/>
      <c r="B31" s="88"/>
      <c r="C31" s="16"/>
      <c r="D31" s="20"/>
      <c r="E31" s="20"/>
    </row>
    <row r="32" spans="1:5" ht="63" x14ac:dyDescent="0.25">
      <c r="A32" s="11" t="s">
        <v>266</v>
      </c>
      <c r="B32" s="61" t="s">
        <v>267</v>
      </c>
      <c r="C32" s="125"/>
      <c r="D32" s="16"/>
    </row>
    <row r="33" spans="1:5" x14ac:dyDescent="0.25">
      <c r="A33" s="11"/>
      <c r="B33" s="88"/>
      <c r="C33" s="16"/>
      <c r="D33" s="20"/>
      <c r="E33" s="20"/>
    </row>
    <row r="34" spans="1:5" ht="142.9" customHeight="1" x14ac:dyDescent="0.25">
      <c r="A34" s="11" t="s">
        <v>264</v>
      </c>
      <c r="B34" s="93" t="s">
        <v>265</v>
      </c>
      <c r="C34" s="16"/>
      <c r="D34" s="20"/>
      <c r="E34" s="20"/>
    </row>
    <row r="35" spans="1:5" x14ac:dyDescent="0.25">
      <c r="A35" s="11"/>
      <c r="B35" s="88"/>
      <c r="C35" s="16"/>
      <c r="D35" s="20"/>
      <c r="E35" s="20"/>
    </row>
    <row r="36" spans="1:5" s="14" customFormat="1" ht="15.6" customHeight="1" x14ac:dyDescent="0.25">
      <c r="A36" s="10" t="s">
        <v>21</v>
      </c>
      <c r="B36" s="89" t="s">
        <v>31</v>
      </c>
      <c r="C36" s="15">
        <f>C38</f>
        <v>46841.599999999999</v>
      </c>
      <c r="D36" s="19">
        <f>D38</f>
        <v>23815</v>
      </c>
      <c r="E36" s="19">
        <f>E38</f>
        <v>7805.5</v>
      </c>
    </row>
    <row r="37" spans="1:5" x14ac:dyDescent="0.25">
      <c r="A37" s="10"/>
      <c r="B37" s="88"/>
      <c r="C37" s="16"/>
      <c r="D37" s="20"/>
      <c r="E37" s="20"/>
    </row>
    <row r="38" spans="1:5" ht="47.25" x14ac:dyDescent="0.25">
      <c r="A38" s="11" t="s">
        <v>22</v>
      </c>
      <c r="B38" s="88" t="s">
        <v>35</v>
      </c>
      <c r="C38" s="16">
        <f>C40+C42+C44+C46</f>
        <v>46841.599999999999</v>
      </c>
      <c r="D38" s="16">
        <f t="shared" ref="D38:E38" si="2">D40+D42+D44+D46</f>
        <v>23815</v>
      </c>
      <c r="E38" s="16">
        <f t="shared" si="2"/>
        <v>7805.5</v>
      </c>
    </row>
    <row r="39" spans="1:5" x14ac:dyDescent="0.25">
      <c r="A39" s="11"/>
      <c r="B39" s="88"/>
      <c r="C39" s="16"/>
      <c r="D39" s="20"/>
      <c r="E39" s="20"/>
    </row>
    <row r="40" spans="1:5" ht="31.5" x14ac:dyDescent="0.25">
      <c r="A40" s="11" t="s">
        <v>23</v>
      </c>
      <c r="B40" s="88" t="s">
        <v>32</v>
      </c>
      <c r="C40" s="16">
        <v>9889.7999999999993</v>
      </c>
      <c r="D40" s="16">
        <v>7497.4</v>
      </c>
      <c r="E40" s="16">
        <v>7161.6</v>
      </c>
    </row>
    <row r="41" spans="1:5" ht="11.45" customHeight="1" x14ac:dyDescent="0.25">
      <c r="A41" s="11"/>
      <c r="B41" s="88"/>
      <c r="C41" s="16"/>
      <c r="D41" s="20"/>
      <c r="E41" s="20"/>
    </row>
    <row r="42" spans="1:5" ht="47.25" x14ac:dyDescent="0.25">
      <c r="A42" s="11" t="s">
        <v>252</v>
      </c>
      <c r="B42" s="88" t="s">
        <v>253</v>
      </c>
      <c r="C42" s="16">
        <f>15740+19650.1</f>
        <v>35390.1</v>
      </c>
      <c r="D42" s="20">
        <v>15694.7</v>
      </c>
      <c r="E42" s="20"/>
    </row>
    <row r="43" spans="1:5" ht="12" customHeight="1" x14ac:dyDescent="0.25">
      <c r="A43" s="11"/>
      <c r="B43" s="88"/>
      <c r="C43" s="16"/>
      <c r="D43" s="20"/>
      <c r="E43" s="20"/>
    </row>
    <row r="44" spans="1:5" ht="31.5" x14ac:dyDescent="0.25">
      <c r="A44" s="17" t="s">
        <v>24</v>
      </c>
      <c r="B44" s="88" t="s">
        <v>33</v>
      </c>
      <c r="C44" s="16">
        <v>596.9</v>
      </c>
      <c r="D44" s="16">
        <v>622.9</v>
      </c>
      <c r="E44" s="16">
        <v>643.9</v>
      </c>
    </row>
    <row r="45" spans="1:5" ht="12.6" customHeight="1" x14ac:dyDescent="0.25">
      <c r="A45" s="17"/>
      <c r="B45" s="90"/>
      <c r="C45" s="16"/>
      <c r="D45" s="21"/>
      <c r="E45" s="20"/>
    </row>
    <row r="46" spans="1:5" x14ac:dyDescent="0.25">
      <c r="A46" s="12" t="s">
        <v>25</v>
      </c>
      <c r="B46" s="88" t="s">
        <v>34</v>
      </c>
      <c r="C46" s="16">
        <v>964.8</v>
      </c>
      <c r="D46" s="20"/>
      <c r="E46" s="21"/>
    </row>
    <row r="47" spans="1:5" ht="0.75" customHeight="1" x14ac:dyDescent="0.25">
      <c r="A47" s="12"/>
      <c r="B47" s="18"/>
      <c r="C47" s="16"/>
      <c r="D47" s="21"/>
      <c r="E47" s="21"/>
    </row>
    <row r="48" spans="1:5" s="14" customFormat="1" ht="24.75" customHeight="1" x14ac:dyDescent="0.25">
      <c r="A48" s="154" t="s">
        <v>36</v>
      </c>
      <c r="B48" s="154"/>
      <c r="C48" s="15">
        <f>C12+C36</f>
        <v>79907.100000000006</v>
      </c>
      <c r="D48" s="19">
        <f>D12+D36</f>
        <v>57251.5</v>
      </c>
      <c r="E48" s="19">
        <f>E12+E36</f>
        <v>42323.8</v>
      </c>
    </row>
    <row r="49" spans="1:5" ht="33.75" customHeight="1" x14ac:dyDescent="0.25"/>
    <row r="50" spans="1:5" ht="70.900000000000006" customHeight="1" x14ac:dyDescent="0.3">
      <c r="A50" s="144" t="s">
        <v>295</v>
      </c>
      <c r="B50" s="144"/>
      <c r="C50" s="97"/>
      <c r="D50" s="143" t="s">
        <v>278</v>
      </c>
      <c r="E50" s="143"/>
    </row>
  </sheetData>
  <mergeCells count="13">
    <mergeCell ref="A7:E7"/>
    <mergeCell ref="A48:B48"/>
    <mergeCell ref="B1:E1"/>
    <mergeCell ref="B2:E2"/>
    <mergeCell ref="B3:E3"/>
    <mergeCell ref="B4:E4"/>
    <mergeCell ref="B5:E5"/>
    <mergeCell ref="D50:E50"/>
    <mergeCell ref="A50:B50"/>
    <mergeCell ref="D8:E8"/>
    <mergeCell ref="B9:B10"/>
    <mergeCell ref="A9:A10"/>
    <mergeCell ref="C9:E9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Normal="100" zoomScaleSheetLayoutView="100" workbookViewId="0">
      <selection activeCell="B5" sqref="B5:E5"/>
    </sheetView>
  </sheetViews>
  <sheetFormatPr defaultRowHeight="15.75" x14ac:dyDescent="0.25"/>
  <cols>
    <col min="1" max="1" width="20.875" customWidth="1"/>
    <col min="2" max="2" width="32.875" style="99" customWidth="1"/>
    <col min="3" max="5" width="8.25" style="55" bestFit="1" customWidth="1"/>
  </cols>
  <sheetData>
    <row r="1" spans="1:6" ht="18.75" x14ac:dyDescent="0.3">
      <c r="B1" s="163" t="s">
        <v>217</v>
      </c>
      <c r="C1" s="163"/>
      <c r="D1" s="163"/>
      <c r="E1" s="163"/>
      <c r="F1" s="101"/>
    </row>
    <row r="2" spans="1:6" ht="18.75" x14ac:dyDescent="0.3">
      <c r="B2" s="163" t="s">
        <v>0</v>
      </c>
      <c r="C2" s="163"/>
      <c r="D2" s="163"/>
      <c r="E2" s="163"/>
      <c r="F2" s="101"/>
    </row>
    <row r="3" spans="1:6" ht="18.75" x14ac:dyDescent="0.3">
      <c r="B3" s="163" t="s">
        <v>1</v>
      </c>
      <c r="C3" s="163"/>
      <c r="D3" s="163"/>
      <c r="E3" s="163"/>
      <c r="F3" s="101"/>
    </row>
    <row r="4" spans="1:6" ht="18.75" x14ac:dyDescent="0.3">
      <c r="B4" s="163" t="s">
        <v>2</v>
      </c>
      <c r="C4" s="163"/>
      <c r="D4" s="163"/>
      <c r="E4" s="163"/>
      <c r="F4" s="101"/>
    </row>
    <row r="5" spans="1:6" ht="18.75" x14ac:dyDescent="0.3">
      <c r="B5" s="163" t="s">
        <v>297</v>
      </c>
      <c r="C5" s="163"/>
      <c r="D5" s="163"/>
      <c r="E5" s="163"/>
      <c r="F5" s="101"/>
    </row>
    <row r="6" spans="1:6" ht="18.75" x14ac:dyDescent="0.3">
      <c r="E6" s="102"/>
    </row>
    <row r="7" spans="1:6" ht="55.9" customHeight="1" x14ac:dyDescent="0.25">
      <c r="A7" s="158" t="s">
        <v>293</v>
      </c>
      <c r="B7" s="158"/>
      <c r="C7" s="158"/>
      <c r="D7" s="158"/>
      <c r="E7" s="158"/>
    </row>
    <row r="9" spans="1:6" ht="31.15" customHeight="1" x14ac:dyDescent="0.25">
      <c r="A9" s="148" t="s">
        <v>218</v>
      </c>
      <c r="B9" s="148" t="s">
        <v>219</v>
      </c>
      <c r="C9" s="159" t="s">
        <v>9</v>
      </c>
      <c r="D9" s="160"/>
      <c r="E9" s="161"/>
    </row>
    <row r="10" spans="1:6" x14ac:dyDescent="0.25">
      <c r="A10" s="149"/>
      <c r="B10" s="149"/>
      <c r="C10" s="98" t="s">
        <v>4</v>
      </c>
      <c r="D10" s="98" t="s">
        <v>212</v>
      </c>
      <c r="E10" s="98" t="s">
        <v>280</v>
      </c>
    </row>
    <row r="11" spans="1:6" x14ac:dyDescent="0.25">
      <c r="A11" s="3">
        <v>1</v>
      </c>
      <c r="B11" s="84">
        <v>2</v>
      </c>
      <c r="C11" s="91">
        <v>3</v>
      </c>
      <c r="D11" s="91">
        <v>4</v>
      </c>
      <c r="E11" s="91">
        <v>5</v>
      </c>
    </row>
    <row r="12" spans="1:6" s="14" customFormat="1" x14ac:dyDescent="0.25">
      <c r="A12" s="23" t="s">
        <v>21</v>
      </c>
      <c r="B12" s="100" t="s">
        <v>31</v>
      </c>
      <c r="C12" s="15">
        <f>C14</f>
        <v>46841.599999999999</v>
      </c>
      <c r="D12" s="15">
        <f>D14</f>
        <v>23815</v>
      </c>
      <c r="E12" s="15">
        <f>E14</f>
        <v>7805.5</v>
      </c>
    </row>
    <row r="13" spans="1:6" ht="15.75" customHeight="1" x14ac:dyDescent="0.25">
      <c r="A13" s="23"/>
      <c r="B13" s="96"/>
      <c r="C13" s="105"/>
      <c r="D13" s="105"/>
      <c r="E13" s="16"/>
    </row>
    <row r="14" spans="1:6" ht="47.25" x14ac:dyDescent="0.25">
      <c r="A14" s="13" t="s">
        <v>22</v>
      </c>
      <c r="B14" s="96" t="s">
        <v>35</v>
      </c>
      <c r="C14" s="16">
        <f>C16+C28+C34+C22</f>
        <v>46841.599999999999</v>
      </c>
      <c r="D14" s="16">
        <f>D16+D22+D28</f>
        <v>23815</v>
      </c>
      <c r="E14" s="16">
        <f>E16+E28+E34+E22</f>
        <v>7805.5</v>
      </c>
    </row>
    <row r="15" spans="1:6" ht="15.75" customHeight="1" x14ac:dyDescent="0.25">
      <c r="A15" s="13"/>
      <c r="B15" s="96"/>
      <c r="C15" s="105"/>
      <c r="D15" s="105"/>
      <c r="E15" s="16"/>
    </row>
    <row r="16" spans="1:6" ht="31.5" x14ac:dyDescent="0.25">
      <c r="A16" s="12" t="s">
        <v>23</v>
      </c>
      <c r="B16" s="96" t="s">
        <v>32</v>
      </c>
      <c r="C16" s="16">
        <f>C18+C20</f>
        <v>9889.7999999999993</v>
      </c>
      <c r="D16" s="16">
        <f t="shared" ref="D16" si="0">D18</f>
        <v>7497.4</v>
      </c>
      <c r="E16" s="16">
        <f>E18</f>
        <v>7161.6</v>
      </c>
    </row>
    <row r="17" spans="1:5" ht="15.75" customHeight="1" x14ac:dyDescent="0.25">
      <c r="A17" s="13"/>
      <c r="B17" s="96"/>
      <c r="C17" s="105"/>
      <c r="D17" s="105"/>
      <c r="E17" s="16"/>
    </row>
    <row r="18" spans="1:5" ht="79.150000000000006" customHeight="1" x14ac:dyDescent="0.25">
      <c r="A18" s="12" t="s">
        <v>37</v>
      </c>
      <c r="B18" s="96" t="s">
        <v>226</v>
      </c>
      <c r="C18" s="141">
        <v>9889.7999999999993</v>
      </c>
      <c r="D18" s="141">
        <v>7497.4</v>
      </c>
      <c r="E18" s="16">
        <v>7161.6</v>
      </c>
    </row>
    <row r="19" spans="1:5" ht="17.25" customHeight="1" x14ac:dyDescent="0.25">
      <c r="A19" s="12"/>
      <c r="B19" s="124"/>
      <c r="C19" s="105"/>
      <c r="D19" s="105"/>
      <c r="E19" s="16"/>
    </row>
    <row r="20" spans="1:5" ht="31.5" x14ac:dyDescent="0.25">
      <c r="A20" s="12" t="s">
        <v>268</v>
      </c>
      <c r="B20" s="126" t="s">
        <v>269</v>
      </c>
      <c r="C20" s="127"/>
      <c r="D20" s="88"/>
      <c r="E20" s="118"/>
    </row>
    <row r="21" spans="1:5" x14ac:dyDescent="0.25">
      <c r="A21" s="12"/>
      <c r="B21" s="162"/>
      <c r="C21" s="162"/>
      <c r="D21" s="88"/>
      <c r="E21" s="118"/>
    </row>
    <row r="22" spans="1:5" ht="47.25" x14ac:dyDescent="0.25">
      <c r="A22" s="12" t="s">
        <v>252</v>
      </c>
      <c r="B22" s="96" t="s">
        <v>253</v>
      </c>
      <c r="C22" s="141">
        <f>C26+C24</f>
        <v>35390.1</v>
      </c>
      <c r="D22" s="141">
        <f>D26+D24</f>
        <v>15694.7</v>
      </c>
      <c r="E22" s="118">
        <f>E24+E26</f>
        <v>0</v>
      </c>
    </row>
    <row r="23" spans="1:5" x14ac:dyDescent="0.25">
      <c r="A23" s="12"/>
      <c r="B23" s="96"/>
      <c r="C23" s="96"/>
      <c r="D23" s="88"/>
      <c r="E23" s="118"/>
    </row>
    <row r="24" spans="1:5" ht="63" x14ac:dyDescent="0.25">
      <c r="A24" s="12" t="s">
        <v>256</v>
      </c>
      <c r="B24" s="96" t="s">
        <v>276</v>
      </c>
      <c r="C24" s="96"/>
      <c r="D24" s="141" t="s">
        <v>277</v>
      </c>
      <c r="E24" s="118"/>
    </row>
    <row r="25" spans="1:5" x14ac:dyDescent="0.25">
      <c r="A25" s="12"/>
      <c r="B25" s="96"/>
      <c r="C25" s="96"/>
      <c r="D25" s="88"/>
      <c r="E25" s="118"/>
    </row>
    <row r="26" spans="1:5" ht="31.5" x14ac:dyDescent="0.25">
      <c r="A26" s="12" t="s">
        <v>254</v>
      </c>
      <c r="B26" s="96" t="s">
        <v>255</v>
      </c>
      <c r="C26" s="142">
        <f>15740+19650.1</f>
        <v>35390.1</v>
      </c>
      <c r="D26" s="88"/>
      <c r="E26" s="118"/>
    </row>
    <row r="27" spans="1:5" ht="15.75" customHeight="1" x14ac:dyDescent="0.25">
      <c r="A27" s="13"/>
      <c r="B27" s="96"/>
      <c r="C27" s="105"/>
      <c r="D27" s="105"/>
      <c r="E27" s="16"/>
    </row>
    <row r="28" spans="1:5" ht="31.5" x14ac:dyDescent="0.25">
      <c r="A28" s="12" t="s">
        <v>24</v>
      </c>
      <c r="B28" s="96" t="s">
        <v>33</v>
      </c>
      <c r="C28" s="16">
        <f t="shared" ref="C28:D28" si="1">C30+C32</f>
        <v>596.9</v>
      </c>
      <c r="D28" s="16">
        <f t="shared" si="1"/>
        <v>622.9</v>
      </c>
      <c r="E28" s="16">
        <f>E30+E32</f>
        <v>643.9</v>
      </c>
    </row>
    <row r="29" spans="1:5" ht="15.75" customHeight="1" x14ac:dyDescent="0.25">
      <c r="A29" s="24"/>
      <c r="B29" s="96"/>
      <c r="C29" s="105"/>
      <c r="D29" s="105"/>
      <c r="E29" s="16"/>
    </row>
    <row r="30" spans="1:5" ht="64.150000000000006" customHeight="1" x14ac:dyDescent="0.25">
      <c r="A30" s="12" t="s">
        <v>38</v>
      </c>
      <c r="B30" s="96" t="s">
        <v>41</v>
      </c>
      <c r="C30" s="105">
        <v>3.8</v>
      </c>
      <c r="D30" s="105">
        <v>3.8</v>
      </c>
      <c r="E30" s="16">
        <v>3.8</v>
      </c>
    </row>
    <row r="31" spans="1:5" ht="15.75" customHeight="1" x14ac:dyDescent="0.25">
      <c r="A31" s="12"/>
      <c r="B31" s="96"/>
      <c r="C31" s="105"/>
      <c r="D31" s="105"/>
      <c r="E31" s="16"/>
    </row>
    <row r="32" spans="1:5" ht="94.5" x14ac:dyDescent="0.25">
      <c r="A32" s="13" t="s">
        <v>39</v>
      </c>
      <c r="B32" s="96" t="s">
        <v>227</v>
      </c>
      <c r="C32" s="105">
        <v>593.1</v>
      </c>
      <c r="D32" s="105">
        <v>619.1</v>
      </c>
      <c r="E32" s="16">
        <v>640.1</v>
      </c>
    </row>
    <row r="33" spans="1:5" ht="15.75" customHeight="1" x14ac:dyDescent="0.25">
      <c r="A33" s="12"/>
      <c r="B33" s="96"/>
      <c r="C33" s="105"/>
      <c r="D33" s="105"/>
      <c r="E33" s="16"/>
    </row>
    <row r="34" spans="1:5" x14ac:dyDescent="0.25">
      <c r="A34" s="12" t="s">
        <v>25</v>
      </c>
      <c r="B34" s="96" t="s">
        <v>34</v>
      </c>
      <c r="C34" s="127">
        <f>C36+C38</f>
        <v>964.8</v>
      </c>
      <c r="D34" s="16">
        <v>0</v>
      </c>
      <c r="E34" s="16">
        <v>0</v>
      </c>
    </row>
    <row r="35" spans="1:5" ht="15.75" customHeight="1" x14ac:dyDescent="0.25">
      <c r="A35" s="12"/>
      <c r="B35" s="96"/>
      <c r="C35" s="105"/>
      <c r="D35" s="105"/>
      <c r="E35" s="16"/>
    </row>
    <row r="36" spans="1:5" ht="127.15" customHeight="1" x14ac:dyDescent="0.25">
      <c r="A36" s="26" t="s">
        <v>40</v>
      </c>
      <c r="B36" s="96" t="s">
        <v>43</v>
      </c>
      <c r="C36" s="105">
        <v>964.8</v>
      </c>
      <c r="D36" s="16">
        <v>0</v>
      </c>
      <c r="E36" s="16">
        <v>0</v>
      </c>
    </row>
    <row r="37" spans="1:5" ht="15.75" customHeight="1" x14ac:dyDescent="0.25">
      <c r="A37" s="25"/>
      <c r="B37" s="96"/>
      <c r="C37" s="105"/>
      <c r="D37" s="105"/>
      <c r="E37" s="16"/>
    </row>
    <row r="38" spans="1:5" ht="55.5" customHeight="1" x14ac:dyDescent="0.25">
      <c r="A38" s="25" t="s">
        <v>273</v>
      </c>
      <c r="B38" s="128" t="s">
        <v>274</v>
      </c>
      <c r="C38" s="127"/>
      <c r="D38" s="127">
        <v>0</v>
      </c>
      <c r="E38" s="16">
        <v>0</v>
      </c>
    </row>
    <row r="39" spans="1:5" ht="9.75" customHeight="1" x14ac:dyDescent="0.25"/>
    <row r="40" spans="1:5" ht="75" customHeight="1" x14ac:dyDescent="0.3">
      <c r="A40" s="144" t="s">
        <v>239</v>
      </c>
      <c r="B40" s="144"/>
      <c r="C40" s="106"/>
      <c r="D40" s="157" t="s">
        <v>278</v>
      </c>
      <c r="E40" s="157"/>
    </row>
  </sheetData>
  <mergeCells count="12">
    <mergeCell ref="B1:E1"/>
    <mergeCell ref="B2:E2"/>
    <mergeCell ref="B3:E3"/>
    <mergeCell ref="B4:E4"/>
    <mergeCell ref="B5:E5"/>
    <mergeCell ref="D40:E40"/>
    <mergeCell ref="A40:B40"/>
    <mergeCell ref="A7:E7"/>
    <mergeCell ref="A9:A10"/>
    <mergeCell ref="B9:B10"/>
    <mergeCell ref="C9:E9"/>
    <mergeCell ref="B21:C21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42.75" customWidth="1"/>
    <col min="2" max="2" width="2.875" bestFit="1" customWidth="1"/>
    <col min="3" max="3" width="3.375" bestFit="1" customWidth="1"/>
    <col min="4" max="4" width="9.75" style="68" customWidth="1"/>
    <col min="5" max="5" width="11.375" style="68" customWidth="1"/>
    <col min="6" max="6" width="9.75" style="68" customWidth="1"/>
  </cols>
  <sheetData>
    <row r="1" spans="1:7" ht="18.75" x14ac:dyDescent="0.3">
      <c r="B1" s="97" t="s">
        <v>3</v>
      </c>
      <c r="C1" s="97"/>
      <c r="D1" s="97"/>
      <c r="E1" s="97"/>
      <c r="F1" s="97"/>
    </row>
    <row r="2" spans="1:7" ht="18.75" x14ac:dyDescent="0.3">
      <c r="B2" s="97" t="s">
        <v>0</v>
      </c>
      <c r="C2" s="97"/>
      <c r="D2" s="97"/>
      <c r="E2" s="97"/>
      <c r="F2" s="97"/>
    </row>
    <row r="3" spans="1:7" ht="18.75" x14ac:dyDescent="0.3">
      <c r="B3" s="97" t="s">
        <v>1</v>
      </c>
      <c r="C3" s="97"/>
      <c r="D3" s="97"/>
      <c r="E3" s="97"/>
      <c r="F3" s="97"/>
    </row>
    <row r="4" spans="1:7" ht="18.75" x14ac:dyDescent="0.3">
      <c r="B4" s="97" t="s">
        <v>2</v>
      </c>
      <c r="C4" s="97"/>
      <c r="D4" s="97"/>
      <c r="E4" s="97"/>
      <c r="F4" s="97"/>
    </row>
    <row r="5" spans="1:7" ht="18.75" x14ac:dyDescent="0.3">
      <c r="B5" s="97" t="s">
        <v>298</v>
      </c>
      <c r="C5" s="97"/>
      <c r="D5" s="97"/>
      <c r="E5" s="97"/>
      <c r="F5" s="97"/>
    </row>
    <row r="7" spans="1:7" ht="52.9" customHeight="1" x14ac:dyDescent="0.3">
      <c r="A7" s="153" t="s">
        <v>292</v>
      </c>
      <c r="B7" s="153"/>
      <c r="C7" s="153"/>
      <c r="D7" s="153"/>
      <c r="E7" s="153"/>
      <c r="F7" s="153"/>
    </row>
    <row r="9" spans="1:7" s="7" customFormat="1" ht="31.15" customHeight="1" x14ac:dyDescent="0.25">
      <c r="A9" s="148" t="s">
        <v>10</v>
      </c>
      <c r="B9" s="150" t="s">
        <v>228</v>
      </c>
      <c r="C9" s="152"/>
      <c r="D9" s="164" t="s">
        <v>8</v>
      </c>
      <c r="E9" s="165"/>
      <c r="F9" s="166"/>
      <c r="G9" s="1"/>
    </row>
    <row r="10" spans="1:7" s="7" customFormat="1" x14ac:dyDescent="0.25">
      <c r="A10" s="149"/>
      <c r="B10" s="4" t="s">
        <v>229</v>
      </c>
      <c r="C10" s="4" t="s">
        <v>230</v>
      </c>
      <c r="D10" s="110" t="s">
        <v>4</v>
      </c>
      <c r="E10" s="110" t="s">
        <v>212</v>
      </c>
      <c r="F10" s="110" t="s">
        <v>280</v>
      </c>
      <c r="G10" s="1"/>
    </row>
    <row r="11" spans="1:7" x14ac:dyDescent="0.25">
      <c r="A11" s="3">
        <v>1</v>
      </c>
      <c r="B11" s="3">
        <v>2</v>
      </c>
      <c r="C11" s="3">
        <v>3</v>
      </c>
      <c r="D11" s="83"/>
      <c r="E11" s="83"/>
      <c r="F11" s="83">
        <v>4</v>
      </c>
    </row>
    <row r="12" spans="1:7" x14ac:dyDescent="0.25">
      <c r="A12" s="27" t="s">
        <v>232</v>
      </c>
      <c r="B12" s="34"/>
      <c r="C12" s="34"/>
      <c r="D12" s="38">
        <f>D14+D26+D30+D36+D42+D48+D52+D56+D60</f>
        <v>79907.099999999991</v>
      </c>
      <c r="E12" s="38">
        <f t="shared" ref="E12:F12" si="0">E14+E26+E30+E36+E42+E48+E52+E56+E60</f>
        <v>57251.499999999993</v>
      </c>
      <c r="F12" s="38">
        <f t="shared" si="0"/>
        <v>42323.799999999996</v>
      </c>
    </row>
    <row r="13" spans="1:7" x14ac:dyDescent="0.25">
      <c r="A13" s="28"/>
      <c r="B13" s="35"/>
      <c r="C13" s="35"/>
      <c r="D13" s="111"/>
      <c r="E13" s="111"/>
      <c r="F13" s="39"/>
    </row>
    <row r="14" spans="1:7" x14ac:dyDescent="0.25">
      <c r="A14" s="29" t="s">
        <v>231</v>
      </c>
      <c r="B14" s="36" t="s">
        <v>55</v>
      </c>
      <c r="C14" s="36" t="s">
        <v>63</v>
      </c>
      <c r="D14" s="38">
        <f>D16+D18+D24+D20+D22</f>
        <v>17925.700000000004</v>
      </c>
      <c r="E14" s="38">
        <f t="shared" ref="E14" si="1">E16+E18+E24+E20+E22</f>
        <v>20534.099999999999</v>
      </c>
      <c r="F14" s="38">
        <f>F16+F18+F24+F20+F22</f>
        <v>20650.8</v>
      </c>
    </row>
    <row r="15" spans="1:7" x14ac:dyDescent="0.25">
      <c r="A15" s="29"/>
      <c r="B15" s="36"/>
      <c r="C15" s="36"/>
      <c r="D15" s="38"/>
      <c r="E15" s="38"/>
      <c r="F15" s="38"/>
    </row>
    <row r="16" spans="1:7" ht="49.15" customHeight="1" x14ac:dyDescent="0.25">
      <c r="A16" s="30" t="s">
        <v>44</v>
      </c>
      <c r="B16" s="37" t="s">
        <v>55</v>
      </c>
      <c r="C16" s="37" t="s">
        <v>56</v>
      </c>
      <c r="D16" s="39">
        <v>1319.6</v>
      </c>
      <c r="E16" s="39">
        <v>1360.5</v>
      </c>
      <c r="F16" s="39">
        <v>1360.5</v>
      </c>
    </row>
    <row r="17" spans="1:6" x14ac:dyDescent="0.25">
      <c r="A17" s="30"/>
      <c r="B17" s="37"/>
      <c r="C17" s="37"/>
      <c r="D17" s="39"/>
      <c r="E17" s="39"/>
      <c r="F17" s="39"/>
    </row>
    <row r="18" spans="1:6" ht="63" x14ac:dyDescent="0.25">
      <c r="A18" s="12" t="s">
        <v>45</v>
      </c>
      <c r="B18" s="37" t="s">
        <v>55</v>
      </c>
      <c r="C18" s="37" t="s">
        <v>58</v>
      </c>
      <c r="D18" s="39">
        <v>6132</v>
      </c>
      <c r="E18" s="39">
        <v>6831.3</v>
      </c>
      <c r="F18" s="39">
        <v>6831.3</v>
      </c>
    </row>
    <row r="19" spans="1:6" x14ac:dyDescent="0.25">
      <c r="A19" s="12"/>
      <c r="B19" s="37"/>
      <c r="C19" s="37"/>
      <c r="D19" s="39"/>
      <c r="E19" s="39"/>
      <c r="F19" s="39"/>
    </row>
    <row r="20" spans="1:6" ht="47.25" x14ac:dyDescent="0.25">
      <c r="A20" s="12" t="s">
        <v>46</v>
      </c>
      <c r="B20" s="37" t="s">
        <v>55</v>
      </c>
      <c r="C20" s="37" t="s">
        <v>64</v>
      </c>
      <c r="D20" s="39">
        <v>215.4</v>
      </c>
      <c r="E20" s="39">
        <v>0</v>
      </c>
      <c r="F20" s="39">
        <v>0</v>
      </c>
    </row>
    <row r="21" spans="1:6" x14ac:dyDescent="0.25">
      <c r="A21" s="12"/>
      <c r="B21" s="37"/>
      <c r="C21" s="37"/>
      <c r="D21" s="39"/>
      <c r="E21" s="39"/>
      <c r="F21" s="39"/>
    </row>
    <row r="22" spans="1:6" x14ac:dyDescent="0.25">
      <c r="A22" s="12" t="s">
        <v>202</v>
      </c>
      <c r="B22" s="37" t="s">
        <v>55</v>
      </c>
      <c r="C22" s="37" t="s">
        <v>62</v>
      </c>
      <c r="D22" s="39">
        <v>100</v>
      </c>
      <c r="E22" s="39">
        <v>100</v>
      </c>
      <c r="F22" s="39">
        <v>100</v>
      </c>
    </row>
    <row r="23" spans="1:6" x14ac:dyDescent="0.25">
      <c r="A23" s="12"/>
      <c r="B23" s="37"/>
      <c r="C23" s="37"/>
      <c r="D23" s="39"/>
      <c r="E23" s="39"/>
    </row>
    <row r="24" spans="1:6" x14ac:dyDescent="0.25">
      <c r="A24" s="30" t="s">
        <v>47</v>
      </c>
      <c r="B24" s="37" t="s">
        <v>55</v>
      </c>
      <c r="C24" s="37" t="s">
        <v>65</v>
      </c>
      <c r="D24" s="39">
        <v>10158.700000000001</v>
      </c>
      <c r="E24" s="39">
        <v>12242.3</v>
      </c>
      <c r="F24" s="40">
        <v>12359</v>
      </c>
    </row>
    <row r="25" spans="1:6" x14ac:dyDescent="0.25">
      <c r="A25" s="30"/>
      <c r="B25" s="37"/>
      <c r="C25" s="37"/>
      <c r="D25" s="39"/>
      <c r="E25" s="39"/>
      <c r="F25" s="107"/>
    </row>
    <row r="26" spans="1:6" x14ac:dyDescent="0.25">
      <c r="A26" s="31" t="s">
        <v>192</v>
      </c>
      <c r="B26" s="36" t="s">
        <v>56</v>
      </c>
      <c r="C26" s="36" t="s">
        <v>63</v>
      </c>
      <c r="D26" s="38">
        <f t="shared" ref="D26:E26" si="2">D28</f>
        <v>593.1</v>
      </c>
      <c r="E26" s="38">
        <f t="shared" si="2"/>
        <v>619.1</v>
      </c>
      <c r="F26" s="38">
        <f>F28</f>
        <v>640.1</v>
      </c>
    </row>
    <row r="27" spans="1:6" x14ac:dyDescent="0.25">
      <c r="A27" s="30"/>
      <c r="B27" s="37"/>
      <c r="C27" s="37"/>
      <c r="D27" s="39"/>
      <c r="E27" s="39"/>
      <c r="F27" s="39"/>
    </row>
    <row r="28" spans="1:6" x14ac:dyDescent="0.25">
      <c r="A28" s="30" t="s">
        <v>48</v>
      </c>
      <c r="B28" s="37" t="s">
        <v>56</v>
      </c>
      <c r="C28" s="37" t="s">
        <v>57</v>
      </c>
      <c r="D28" s="39">
        <v>593.1</v>
      </c>
      <c r="E28" s="39">
        <v>619.1</v>
      </c>
      <c r="F28" s="39">
        <v>640.1</v>
      </c>
    </row>
    <row r="29" spans="1:6" x14ac:dyDescent="0.25">
      <c r="A29" s="30"/>
      <c r="B29" s="37"/>
      <c r="C29" s="37"/>
      <c r="D29" s="39"/>
      <c r="E29" s="39"/>
      <c r="F29" s="39"/>
    </row>
    <row r="30" spans="1:6" ht="31.5" x14ac:dyDescent="0.25">
      <c r="A30" s="32" t="s">
        <v>194</v>
      </c>
      <c r="B30" s="36" t="s">
        <v>57</v>
      </c>
      <c r="C30" s="36" t="s">
        <v>63</v>
      </c>
      <c r="D30" s="38">
        <f t="shared" ref="D30:E30" si="3">D34+D32</f>
        <v>1705.1000000000001</v>
      </c>
      <c r="E30" s="38">
        <f t="shared" si="3"/>
        <v>324.10000000000002</v>
      </c>
      <c r="F30" s="38">
        <f>F34+F32</f>
        <v>332.6</v>
      </c>
    </row>
    <row r="31" spans="1:6" x14ac:dyDescent="0.25">
      <c r="A31" s="31"/>
      <c r="B31" s="36"/>
      <c r="C31" s="36"/>
      <c r="D31" s="38"/>
      <c r="E31" s="38"/>
      <c r="F31" s="38"/>
    </row>
    <row r="32" spans="1:6" ht="50.25" customHeight="1" x14ac:dyDescent="0.25">
      <c r="A32" s="33" t="s">
        <v>203</v>
      </c>
      <c r="B32" s="37" t="s">
        <v>57</v>
      </c>
      <c r="C32" s="37" t="s">
        <v>195</v>
      </c>
      <c r="D32" s="39">
        <v>1592.7</v>
      </c>
      <c r="E32" s="39">
        <v>211.7</v>
      </c>
      <c r="F32" s="39">
        <v>220.2</v>
      </c>
    </row>
    <row r="33" spans="1:6" x14ac:dyDescent="0.25">
      <c r="A33" s="31"/>
      <c r="B33" s="36"/>
      <c r="C33" s="36"/>
      <c r="D33" s="38"/>
      <c r="E33" s="38"/>
      <c r="F33" s="38"/>
    </row>
    <row r="34" spans="1:6" ht="47.25" x14ac:dyDescent="0.25">
      <c r="A34" s="12" t="s">
        <v>49</v>
      </c>
      <c r="B34" s="37" t="s">
        <v>57</v>
      </c>
      <c r="C34" s="37" t="s">
        <v>67</v>
      </c>
      <c r="D34" s="39">
        <v>112.4</v>
      </c>
      <c r="E34" s="39">
        <v>112.4</v>
      </c>
      <c r="F34" s="39">
        <v>112.4</v>
      </c>
    </row>
    <row r="35" spans="1:6" x14ac:dyDescent="0.25">
      <c r="A35" s="12"/>
      <c r="B35" s="37"/>
      <c r="C35" s="37"/>
      <c r="D35" s="39"/>
      <c r="E35" s="39"/>
      <c r="F35" s="39"/>
    </row>
    <row r="36" spans="1:6" x14ac:dyDescent="0.25">
      <c r="A36" s="29" t="s">
        <v>196</v>
      </c>
      <c r="B36" s="36" t="s">
        <v>58</v>
      </c>
      <c r="C36" s="36" t="s">
        <v>63</v>
      </c>
      <c r="D36" s="38">
        <f t="shared" ref="D36:E36" si="4">D38+D40</f>
        <v>28977.3</v>
      </c>
      <c r="E36" s="38">
        <f t="shared" si="4"/>
        <v>0</v>
      </c>
      <c r="F36" s="38">
        <f>F38+F40</f>
        <v>0</v>
      </c>
    </row>
    <row r="37" spans="1:6" x14ac:dyDescent="0.25">
      <c r="A37" s="12"/>
      <c r="B37" s="37"/>
      <c r="C37" s="37"/>
      <c r="D37" s="39"/>
      <c r="E37" s="39"/>
      <c r="F37" s="39"/>
    </row>
    <row r="38" spans="1:6" x14ac:dyDescent="0.25">
      <c r="A38" s="12" t="s">
        <v>50</v>
      </c>
      <c r="B38" s="37" t="s">
        <v>58</v>
      </c>
      <c r="C38" s="37" t="s">
        <v>66</v>
      </c>
      <c r="D38" s="39">
        <v>28977.3</v>
      </c>
      <c r="E38" s="39">
        <v>0</v>
      </c>
      <c r="F38" s="39">
        <v>0</v>
      </c>
    </row>
    <row r="39" spans="1:6" x14ac:dyDescent="0.25">
      <c r="A39" s="12"/>
      <c r="B39" s="37"/>
      <c r="C39" s="37"/>
      <c r="D39" s="39"/>
      <c r="E39" s="39"/>
      <c r="F39" s="39"/>
    </row>
    <row r="40" spans="1:6" ht="19.5" customHeight="1" x14ac:dyDescent="0.25">
      <c r="A40" s="12" t="s">
        <v>204</v>
      </c>
      <c r="B40" s="37" t="s">
        <v>58</v>
      </c>
      <c r="C40" s="37" t="s">
        <v>197</v>
      </c>
      <c r="D40" s="39">
        <v>0</v>
      </c>
      <c r="E40" s="39">
        <v>0</v>
      </c>
      <c r="F40" s="39">
        <v>0</v>
      </c>
    </row>
    <row r="41" spans="1:6" x14ac:dyDescent="0.25">
      <c r="A41" s="12"/>
      <c r="B41" s="37"/>
      <c r="C41" s="37"/>
      <c r="D41" s="39"/>
      <c r="E41" s="39"/>
      <c r="F41" s="39"/>
    </row>
    <row r="42" spans="1:6" x14ac:dyDescent="0.25">
      <c r="A42" s="29" t="s">
        <v>198</v>
      </c>
      <c r="B42" s="36" t="s">
        <v>59</v>
      </c>
      <c r="C42" s="36" t="s">
        <v>63</v>
      </c>
      <c r="D42" s="38">
        <f>D44+D46</f>
        <v>3921.5</v>
      </c>
      <c r="E42" s="38">
        <f t="shared" ref="E42:F42" si="5">E44+E46</f>
        <v>20540.8</v>
      </c>
      <c r="F42" s="38">
        <f t="shared" si="5"/>
        <v>0</v>
      </c>
    </row>
    <row r="43" spans="1:6" x14ac:dyDescent="0.25">
      <c r="A43" s="12"/>
      <c r="B43" s="37"/>
      <c r="C43" s="37"/>
      <c r="D43" s="39"/>
      <c r="E43" s="39"/>
      <c r="F43" s="39"/>
    </row>
    <row r="44" spans="1:6" x14ac:dyDescent="0.25">
      <c r="A44" s="12" t="s">
        <v>233</v>
      </c>
      <c r="B44" s="37" t="s">
        <v>59</v>
      </c>
      <c r="C44" s="37" t="s">
        <v>56</v>
      </c>
      <c r="D44" s="39">
        <v>250</v>
      </c>
      <c r="E44" s="39">
        <v>0</v>
      </c>
      <c r="F44" s="39">
        <v>0</v>
      </c>
    </row>
    <row r="45" spans="1:6" x14ac:dyDescent="0.25">
      <c r="A45" s="12"/>
      <c r="B45" s="37"/>
      <c r="C45" s="37"/>
      <c r="D45" s="39"/>
      <c r="E45" s="39"/>
      <c r="F45" s="39"/>
    </row>
    <row r="46" spans="1:6" x14ac:dyDescent="0.25">
      <c r="A46" s="12" t="s">
        <v>51</v>
      </c>
      <c r="B46" s="37" t="s">
        <v>59</v>
      </c>
      <c r="C46" s="37" t="s">
        <v>57</v>
      </c>
      <c r="D46" s="39">
        <v>3671.5</v>
      </c>
      <c r="E46" s="39">
        <v>20540.8</v>
      </c>
      <c r="F46" s="39">
        <v>0</v>
      </c>
    </row>
    <row r="47" spans="1:6" x14ac:dyDescent="0.25">
      <c r="A47" s="12"/>
      <c r="B47" s="37"/>
      <c r="C47" s="37"/>
      <c r="D47" s="39"/>
      <c r="E47" s="39"/>
      <c r="F47" s="39"/>
    </row>
    <row r="48" spans="1:6" x14ac:dyDescent="0.25">
      <c r="A48" s="31" t="s">
        <v>199</v>
      </c>
      <c r="B48" s="36" t="s">
        <v>60</v>
      </c>
      <c r="C48" s="36" t="s">
        <v>63</v>
      </c>
      <c r="D48" s="38">
        <f t="shared" ref="D48:E48" si="6">D50</f>
        <v>80</v>
      </c>
      <c r="E48" s="38">
        <f t="shared" si="6"/>
        <v>80</v>
      </c>
      <c r="F48" s="38">
        <f>F50</f>
        <v>80</v>
      </c>
    </row>
    <row r="49" spans="1:6" x14ac:dyDescent="0.25">
      <c r="A49" s="31"/>
      <c r="B49" s="36"/>
      <c r="C49" s="36"/>
      <c r="D49" s="38"/>
      <c r="E49" s="38"/>
      <c r="F49" s="38"/>
    </row>
    <row r="50" spans="1:6" x14ac:dyDescent="0.25">
      <c r="A50" s="30" t="s">
        <v>52</v>
      </c>
      <c r="B50" s="37" t="s">
        <v>60</v>
      </c>
      <c r="C50" s="37" t="s">
        <v>60</v>
      </c>
      <c r="D50" s="39">
        <v>80</v>
      </c>
      <c r="E50" s="39">
        <v>80</v>
      </c>
      <c r="F50" s="39">
        <v>80</v>
      </c>
    </row>
    <row r="51" spans="1:6" x14ac:dyDescent="0.25">
      <c r="A51" s="12"/>
      <c r="B51" s="37"/>
      <c r="C51" s="37"/>
      <c r="D51" s="39"/>
      <c r="E51" s="39"/>
      <c r="F51" s="39"/>
    </row>
    <row r="52" spans="1:6" x14ac:dyDescent="0.25">
      <c r="A52" s="32" t="s">
        <v>200</v>
      </c>
      <c r="B52" s="36" t="s">
        <v>61</v>
      </c>
      <c r="C52" s="36" t="s">
        <v>63</v>
      </c>
      <c r="D52" s="38">
        <f t="shared" ref="D52:E52" si="7">D54</f>
        <v>8179.2</v>
      </c>
      <c r="E52" s="38">
        <f t="shared" si="7"/>
        <v>9212.9</v>
      </c>
      <c r="F52" s="38">
        <f>F54</f>
        <v>9033.9</v>
      </c>
    </row>
    <row r="53" spans="1:6" x14ac:dyDescent="0.25">
      <c r="A53" s="31"/>
      <c r="B53" s="36"/>
      <c r="C53" s="36"/>
      <c r="D53" s="129"/>
      <c r="E53" s="129"/>
      <c r="F53" s="129"/>
    </row>
    <row r="54" spans="1:6" x14ac:dyDescent="0.25">
      <c r="A54" s="30" t="s">
        <v>53</v>
      </c>
      <c r="B54" s="37" t="s">
        <v>61</v>
      </c>
      <c r="C54" s="37" t="s">
        <v>55</v>
      </c>
      <c r="D54" s="130">
        <v>8179.2</v>
      </c>
      <c r="E54" s="130">
        <v>9212.9</v>
      </c>
      <c r="F54" s="130">
        <v>9033.9</v>
      </c>
    </row>
    <row r="55" spans="1:6" x14ac:dyDescent="0.25">
      <c r="A55" s="30"/>
      <c r="B55" s="37"/>
      <c r="C55" s="37"/>
      <c r="D55" s="131"/>
      <c r="E55" s="131"/>
      <c r="F55" s="131"/>
    </row>
    <row r="56" spans="1:6" x14ac:dyDescent="0.25">
      <c r="A56" s="31" t="s">
        <v>201</v>
      </c>
      <c r="B56" s="36" t="s">
        <v>62</v>
      </c>
      <c r="C56" s="36" t="s">
        <v>63</v>
      </c>
      <c r="D56" s="38">
        <f t="shared" ref="D56:E56" si="8">D58</f>
        <v>18525.2</v>
      </c>
      <c r="E56" s="38">
        <f t="shared" si="8"/>
        <v>180</v>
      </c>
      <c r="F56" s="38">
        <f>F58</f>
        <v>180</v>
      </c>
    </row>
    <row r="57" spans="1:6" x14ac:dyDescent="0.25">
      <c r="A57" s="30"/>
      <c r="B57" s="37"/>
      <c r="C57" s="37"/>
      <c r="D57" s="39"/>
      <c r="E57" s="39"/>
      <c r="F57" s="39"/>
    </row>
    <row r="58" spans="1:6" x14ac:dyDescent="0.25">
      <c r="A58" s="30" t="s">
        <v>54</v>
      </c>
      <c r="B58" s="37" t="s">
        <v>62</v>
      </c>
      <c r="C58" s="37" t="s">
        <v>55</v>
      </c>
      <c r="D58" s="39">
        <v>18525.2</v>
      </c>
      <c r="E58" s="39">
        <v>180</v>
      </c>
      <c r="F58" s="39">
        <v>180</v>
      </c>
    </row>
    <row r="59" spans="1:6" x14ac:dyDescent="0.25">
      <c r="A59" s="30"/>
      <c r="B59" s="37"/>
      <c r="C59" s="37"/>
      <c r="D59" s="39"/>
      <c r="E59" s="39"/>
      <c r="F59" s="39"/>
    </row>
    <row r="60" spans="1:6" x14ac:dyDescent="0.25">
      <c r="A60" s="108" t="s">
        <v>13</v>
      </c>
      <c r="B60" s="87"/>
      <c r="C60" s="87"/>
      <c r="D60" s="109">
        <v>0</v>
      </c>
      <c r="E60" s="109">
        <v>5760.5</v>
      </c>
      <c r="F60" s="109">
        <v>11406.4</v>
      </c>
    </row>
    <row r="61" spans="1:6" x14ac:dyDescent="0.25">
      <c r="A61" s="108"/>
      <c r="B61" s="87"/>
      <c r="C61" s="87"/>
      <c r="D61" s="109"/>
      <c r="E61" s="109"/>
      <c r="F61" s="109"/>
    </row>
    <row r="63" spans="1:6" ht="75" x14ac:dyDescent="0.3">
      <c r="A63" s="123" t="s">
        <v>240</v>
      </c>
      <c r="F63" s="140" t="s">
        <v>278</v>
      </c>
    </row>
  </sheetData>
  <mergeCells count="4">
    <mergeCell ref="A9:A10"/>
    <mergeCell ref="A7:F7"/>
    <mergeCell ref="B9:C9"/>
    <mergeCell ref="D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view="pageBreakPreview" zoomScaleNormal="100" zoomScaleSheetLayoutView="100" workbookViewId="0">
      <selection activeCell="B5" sqref="B5:F5"/>
    </sheetView>
  </sheetViews>
  <sheetFormatPr defaultRowHeight="15.75" x14ac:dyDescent="0.25"/>
  <cols>
    <col min="1" max="1" width="79.37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67" t="s">
        <v>6</v>
      </c>
      <c r="C1" s="167"/>
      <c r="D1" s="167"/>
      <c r="E1" s="167"/>
      <c r="F1" s="167"/>
    </row>
    <row r="2" spans="1:6" ht="18.75" x14ac:dyDescent="0.3">
      <c r="B2" s="167" t="s">
        <v>0</v>
      </c>
      <c r="C2" s="167"/>
      <c r="D2" s="167"/>
      <c r="E2" s="167"/>
      <c r="F2" s="167"/>
    </row>
    <row r="3" spans="1:6" ht="18" customHeight="1" x14ac:dyDescent="0.3">
      <c r="B3" s="144" t="s">
        <v>1</v>
      </c>
      <c r="C3" s="144"/>
      <c r="D3" s="144"/>
      <c r="E3" s="144"/>
      <c r="F3" s="144"/>
    </row>
    <row r="4" spans="1:6" ht="18.75" x14ac:dyDescent="0.3">
      <c r="B4" s="167" t="s">
        <v>2</v>
      </c>
      <c r="C4" s="167"/>
      <c r="D4" s="167"/>
      <c r="E4" s="167"/>
      <c r="F4" s="167"/>
    </row>
    <row r="5" spans="1:6" ht="18.75" x14ac:dyDescent="0.3">
      <c r="B5" s="167" t="s">
        <v>298</v>
      </c>
      <c r="C5" s="167"/>
      <c r="D5" s="167"/>
      <c r="E5" s="167"/>
      <c r="F5" s="167"/>
    </row>
    <row r="6" spans="1:6" ht="32.450000000000003" customHeight="1" x14ac:dyDescent="0.25"/>
    <row r="7" spans="1:6" ht="71.45" customHeight="1" x14ac:dyDescent="0.25">
      <c r="A7" s="158" t="s">
        <v>279</v>
      </c>
      <c r="B7" s="158"/>
      <c r="C7" s="158"/>
      <c r="D7" s="158"/>
      <c r="E7" s="158"/>
      <c r="F7" s="158"/>
    </row>
    <row r="8" spans="1:6" ht="29.25" customHeight="1" x14ac:dyDescent="0.25"/>
    <row r="9" spans="1:6" s="7" customFormat="1" x14ac:dyDescent="0.25">
      <c r="A9" s="148" t="s">
        <v>7</v>
      </c>
      <c r="B9" s="168" t="s">
        <v>234</v>
      </c>
      <c r="C9" s="168" t="s">
        <v>235</v>
      </c>
      <c r="D9" s="168" t="s">
        <v>8</v>
      </c>
      <c r="E9" s="168"/>
      <c r="F9" s="168"/>
    </row>
    <row r="10" spans="1:6" s="7" customFormat="1" x14ac:dyDescent="0.25">
      <c r="A10" s="149"/>
      <c r="B10" s="168"/>
      <c r="C10" s="168"/>
      <c r="D10" s="94" t="s">
        <v>4</v>
      </c>
      <c r="E10" s="94" t="s">
        <v>212</v>
      </c>
      <c r="F10" s="94" t="s">
        <v>280</v>
      </c>
    </row>
    <row r="11" spans="1:6" x14ac:dyDescent="0.25">
      <c r="A11" s="3">
        <v>1</v>
      </c>
      <c r="B11" s="3">
        <v>2</v>
      </c>
      <c r="C11" s="9">
        <v>3</v>
      </c>
      <c r="D11" s="9">
        <v>4</v>
      </c>
      <c r="E11" s="91">
        <v>5</v>
      </c>
      <c r="F11" s="91">
        <v>6</v>
      </c>
    </row>
    <row r="12" spans="1:6" s="14" customFormat="1" x14ac:dyDescent="0.25">
      <c r="A12" s="170" t="s">
        <v>232</v>
      </c>
      <c r="B12" s="170"/>
      <c r="C12" s="170"/>
      <c r="D12" s="15">
        <f>D92+D133+D134</f>
        <v>79907.099999999991</v>
      </c>
      <c r="E12" s="15">
        <f>E92+E133+E134</f>
        <v>57251.500000000007</v>
      </c>
      <c r="F12" s="15">
        <f>F92+F133+F134</f>
        <v>42323.8</v>
      </c>
    </row>
    <row r="13" spans="1:6" s="14" customFormat="1" ht="31.5" x14ac:dyDescent="0.25">
      <c r="A13" s="43" t="s">
        <v>70</v>
      </c>
      <c r="B13" s="45" t="s">
        <v>71</v>
      </c>
      <c r="C13" s="53"/>
      <c r="D13" s="15">
        <f>D14+D18+D23</f>
        <v>11310.699999999999</v>
      </c>
      <c r="E13" s="15">
        <f>E14+E18+E23</f>
        <v>14291.600000000002</v>
      </c>
      <c r="F13" s="15">
        <f t="shared" ref="F13" si="0">F14+F18+F23</f>
        <v>11907.4</v>
      </c>
    </row>
    <row r="14" spans="1:6" x14ac:dyDescent="0.25">
      <c r="A14" s="44" t="s">
        <v>75</v>
      </c>
      <c r="B14" s="46" t="s">
        <v>72</v>
      </c>
      <c r="C14" s="47"/>
      <c r="D14" s="16">
        <f>D16+D17</f>
        <v>1117.2</v>
      </c>
      <c r="E14" s="16">
        <f>E15</f>
        <v>1251.2</v>
      </c>
      <c r="F14" s="16">
        <f>F15</f>
        <v>1195.3</v>
      </c>
    </row>
    <row r="15" spans="1:6" ht="31.5" x14ac:dyDescent="0.25">
      <c r="A15" s="44" t="s">
        <v>76</v>
      </c>
      <c r="B15" s="46" t="s">
        <v>77</v>
      </c>
      <c r="C15" s="47"/>
      <c r="D15" s="16">
        <f>D16+D17</f>
        <v>1117.2</v>
      </c>
      <c r="E15" s="16">
        <f t="shared" ref="E15:F15" si="1">E16+E17</f>
        <v>1251.2</v>
      </c>
      <c r="F15" s="16">
        <f t="shared" si="1"/>
        <v>1195.3</v>
      </c>
    </row>
    <row r="16" spans="1:6" ht="15.6" customHeight="1" x14ac:dyDescent="0.25">
      <c r="A16" s="42" t="s">
        <v>80</v>
      </c>
      <c r="B16" s="46" t="s">
        <v>77</v>
      </c>
      <c r="C16" s="47" t="s">
        <v>78</v>
      </c>
      <c r="D16" s="16">
        <v>1114.7</v>
      </c>
      <c r="E16" s="16">
        <v>1250.2</v>
      </c>
      <c r="F16" s="62">
        <v>1194.3</v>
      </c>
    </row>
    <row r="17" spans="1:6" x14ac:dyDescent="0.25">
      <c r="A17" s="42" t="s">
        <v>69</v>
      </c>
      <c r="B17" s="46" t="s">
        <v>77</v>
      </c>
      <c r="C17" s="47" t="s">
        <v>79</v>
      </c>
      <c r="D17" s="16">
        <v>2.5</v>
      </c>
      <c r="E17" s="16">
        <v>1</v>
      </c>
      <c r="F17" s="62">
        <v>1</v>
      </c>
    </row>
    <row r="18" spans="1:6" x14ac:dyDescent="0.25">
      <c r="A18" s="44" t="s">
        <v>81</v>
      </c>
      <c r="B18" s="46" t="s">
        <v>73</v>
      </c>
      <c r="C18" s="47"/>
      <c r="D18" s="16">
        <f>D20+D21+D22</f>
        <v>8315.6999999999989</v>
      </c>
      <c r="E18" s="16">
        <f>E19</f>
        <v>10333.300000000001</v>
      </c>
      <c r="F18" s="16">
        <f>F19</f>
        <v>10502.6</v>
      </c>
    </row>
    <row r="19" spans="1:6" x14ac:dyDescent="0.25">
      <c r="A19" s="44" t="s">
        <v>83</v>
      </c>
      <c r="B19" s="46" t="s">
        <v>82</v>
      </c>
      <c r="C19" s="47"/>
      <c r="D19" s="16">
        <f>D20+D21+D22</f>
        <v>8315.6999999999989</v>
      </c>
      <c r="E19" s="16">
        <f>E20+E21+E22</f>
        <v>10333.300000000001</v>
      </c>
      <c r="F19" s="16">
        <f>F20+F21+F22</f>
        <v>10502.6</v>
      </c>
    </row>
    <row r="20" spans="1:6" ht="47.25" x14ac:dyDescent="0.25">
      <c r="A20" s="42" t="s">
        <v>85</v>
      </c>
      <c r="B20" s="46" t="s">
        <v>82</v>
      </c>
      <c r="C20" s="47" t="s">
        <v>84</v>
      </c>
      <c r="D20" s="16">
        <v>7018.8</v>
      </c>
      <c r="E20" s="16">
        <v>8207.6</v>
      </c>
      <c r="F20" s="62">
        <v>8207.6</v>
      </c>
    </row>
    <row r="21" spans="1:6" ht="19.149999999999999" customHeight="1" x14ac:dyDescent="0.25">
      <c r="A21" s="42" t="s">
        <v>80</v>
      </c>
      <c r="B21" s="46" t="s">
        <v>82</v>
      </c>
      <c r="C21" s="47" t="s">
        <v>78</v>
      </c>
      <c r="D21" s="16">
        <v>1285.5</v>
      </c>
      <c r="E21" s="16">
        <v>2114.3000000000002</v>
      </c>
      <c r="F21" s="62">
        <v>2283.6</v>
      </c>
    </row>
    <row r="22" spans="1:6" x14ac:dyDescent="0.25">
      <c r="A22" s="42" t="s">
        <v>69</v>
      </c>
      <c r="B22" s="46" t="s">
        <v>82</v>
      </c>
      <c r="C22" s="47" t="s">
        <v>79</v>
      </c>
      <c r="D22" s="16">
        <v>11.4</v>
      </c>
      <c r="E22" s="16">
        <v>11.4</v>
      </c>
      <c r="F22" s="62">
        <v>11.4</v>
      </c>
    </row>
    <row r="23" spans="1:6" x14ac:dyDescent="0.25">
      <c r="A23" s="44" t="s">
        <v>86</v>
      </c>
      <c r="B23" s="46" t="s">
        <v>74</v>
      </c>
      <c r="C23" s="47"/>
      <c r="D23" s="16">
        <f>D25+D27+D28</f>
        <v>1877.8</v>
      </c>
      <c r="E23" s="16">
        <f>E24+E26</f>
        <v>2707.1</v>
      </c>
      <c r="F23" s="16">
        <f>F24+F26</f>
        <v>209.5</v>
      </c>
    </row>
    <row r="24" spans="1:6" x14ac:dyDescent="0.25">
      <c r="A24" s="44" t="s">
        <v>87</v>
      </c>
      <c r="B24" s="46" t="s">
        <v>88</v>
      </c>
      <c r="C24" s="47"/>
      <c r="D24" s="16">
        <f>D25</f>
        <v>95</v>
      </c>
      <c r="E24" s="16">
        <f t="shared" ref="E24:F24" si="2">E25</f>
        <v>98.2</v>
      </c>
      <c r="F24" s="16">
        <f t="shared" si="2"/>
        <v>101.5</v>
      </c>
    </row>
    <row r="25" spans="1:6" x14ac:dyDescent="0.25">
      <c r="A25" s="44" t="s">
        <v>80</v>
      </c>
      <c r="B25" s="46" t="s">
        <v>88</v>
      </c>
      <c r="C25" s="47" t="s">
        <v>78</v>
      </c>
      <c r="D25" s="16">
        <v>95</v>
      </c>
      <c r="E25" s="16">
        <v>98.2</v>
      </c>
      <c r="F25" s="62">
        <v>101.5</v>
      </c>
    </row>
    <row r="26" spans="1:6" x14ac:dyDescent="0.25">
      <c r="A26" s="48" t="s">
        <v>89</v>
      </c>
      <c r="B26" s="46" t="s">
        <v>91</v>
      </c>
      <c r="C26" s="47"/>
      <c r="D26" s="16">
        <f>D27+D28</f>
        <v>1782.8</v>
      </c>
      <c r="E26" s="16">
        <f t="shared" ref="E26:F26" si="3">E27+E28</f>
        <v>2608.9</v>
      </c>
      <c r="F26" s="16">
        <f t="shared" si="3"/>
        <v>108</v>
      </c>
    </row>
    <row r="27" spans="1:6" x14ac:dyDescent="0.25">
      <c r="A27" s="49" t="s">
        <v>68</v>
      </c>
      <c r="B27" s="46" t="s">
        <v>91</v>
      </c>
      <c r="C27" s="47" t="s">
        <v>90</v>
      </c>
      <c r="D27" s="16">
        <v>108</v>
      </c>
      <c r="E27" s="16">
        <v>108</v>
      </c>
      <c r="F27" s="62">
        <v>108</v>
      </c>
    </row>
    <row r="28" spans="1:6" x14ac:dyDescent="0.25">
      <c r="A28" s="49" t="s">
        <v>80</v>
      </c>
      <c r="B28" s="46" t="s">
        <v>91</v>
      </c>
      <c r="C28" s="47" t="s">
        <v>78</v>
      </c>
      <c r="D28" s="16">
        <v>1674.8</v>
      </c>
      <c r="E28" s="16">
        <v>2500.9</v>
      </c>
      <c r="F28" s="62">
        <v>0</v>
      </c>
    </row>
    <row r="29" spans="1:6" ht="31.5" x14ac:dyDescent="0.25">
      <c r="A29" s="48" t="s">
        <v>274</v>
      </c>
      <c r="B29" s="46" t="s">
        <v>275</v>
      </c>
      <c r="C29" s="47"/>
      <c r="D29" s="16">
        <f>D30</f>
        <v>0</v>
      </c>
      <c r="E29" s="16">
        <f>E30</f>
        <v>0</v>
      </c>
      <c r="F29" s="16">
        <f>F30</f>
        <v>0</v>
      </c>
    </row>
    <row r="30" spans="1:6" x14ac:dyDescent="0.25">
      <c r="A30" s="49" t="s">
        <v>80</v>
      </c>
      <c r="B30" s="46" t="s">
        <v>275</v>
      </c>
      <c r="C30" s="47" t="s">
        <v>78</v>
      </c>
      <c r="D30" s="16">
        <v>0</v>
      </c>
      <c r="E30" s="16">
        <v>0</v>
      </c>
      <c r="F30" s="62">
        <v>0</v>
      </c>
    </row>
    <row r="31" spans="1:6" s="14" customFormat="1" ht="31.5" x14ac:dyDescent="0.25">
      <c r="A31" s="41" t="s">
        <v>92</v>
      </c>
      <c r="B31" s="45" t="s">
        <v>96</v>
      </c>
      <c r="C31" s="53"/>
      <c r="D31" s="15">
        <f>D32+D37</f>
        <v>1705.1</v>
      </c>
      <c r="E31" s="15">
        <f>E32+E37</f>
        <v>324.10000000000002</v>
      </c>
      <c r="F31" s="15">
        <f>F32+F37</f>
        <v>332.6</v>
      </c>
    </row>
    <row r="32" spans="1:6" ht="31.5" x14ac:dyDescent="0.25">
      <c r="A32" s="42" t="s">
        <v>95</v>
      </c>
      <c r="B32" s="46" t="s">
        <v>97</v>
      </c>
      <c r="C32" s="47"/>
      <c r="D32" s="16">
        <f>D33+D35</f>
        <v>1523</v>
      </c>
      <c r="E32" s="16">
        <f t="shared" ref="E32:F32" si="4">E33+E35</f>
        <v>62.3</v>
      </c>
      <c r="F32" s="16">
        <f t="shared" si="4"/>
        <v>64.8</v>
      </c>
    </row>
    <row r="33" spans="1:6" x14ac:dyDescent="0.25">
      <c r="A33" s="44" t="s">
        <v>102</v>
      </c>
      <c r="B33" s="46" t="s">
        <v>98</v>
      </c>
      <c r="C33" s="47"/>
      <c r="D33" s="16">
        <f>D34</f>
        <v>59.9</v>
      </c>
      <c r="E33" s="16">
        <f t="shared" ref="E33:F33" si="5">E34</f>
        <v>62.3</v>
      </c>
      <c r="F33" s="16">
        <f t="shared" si="5"/>
        <v>64.8</v>
      </c>
    </row>
    <row r="34" spans="1:6" x14ac:dyDescent="0.25">
      <c r="A34" s="42" t="s">
        <v>80</v>
      </c>
      <c r="B34" s="46" t="s">
        <v>98</v>
      </c>
      <c r="C34" s="47" t="s">
        <v>78</v>
      </c>
      <c r="D34" s="16">
        <v>59.9</v>
      </c>
      <c r="E34" s="16">
        <v>62.3</v>
      </c>
      <c r="F34" s="62">
        <v>64.8</v>
      </c>
    </row>
    <row r="35" spans="1:6" ht="47.25" x14ac:dyDescent="0.25">
      <c r="A35" s="54" t="s">
        <v>251</v>
      </c>
      <c r="B35" s="46" t="s">
        <v>99</v>
      </c>
      <c r="C35" s="47"/>
      <c r="D35" s="16">
        <f>D36</f>
        <v>1463.1</v>
      </c>
      <c r="E35" s="16">
        <f t="shared" ref="E35:F35" si="6">E36</f>
        <v>0</v>
      </c>
      <c r="F35" s="16">
        <f t="shared" si="6"/>
        <v>0</v>
      </c>
    </row>
    <row r="36" spans="1:6" x14ac:dyDescent="0.25">
      <c r="A36" s="42" t="s">
        <v>94</v>
      </c>
      <c r="B36" s="46" t="s">
        <v>99</v>
      </c>
      <c r="C36" s="47" t="s">
        <v>103</v>
      </c>
      <c r="D36" s="16">
        <v>1463.1</v>
      </c>
      <c r="E36" s="16">
        <v>0</v>
      </c>
      <c r="F36" s="16">
        <v>0</v>
      </c>
    </row>
    <row r="37" spans="1:6" x14ac:dyDescent="0.25">
      <c r="A37" s="42" t="s">
        <v>185</v>
      </c>
      <c r="B37" s="46" t="s">
        <v>100</v>
      </c>
      <c r="C37" s="47"/>
      <c r="D37" s="16">
        <f>D38+D40+D42</f>
        <v>182.10000000000002</v>
      </c>
      <c r="E37" s="16">
        <f t="shared" ref="E37" si="7">E38+E40+E42</f>
        <v>261.8</v>
      </c>
      <c r="F37" s="16">
        <f>F38+F40+F42</f>
        <v>267.8</v>
      </c>
    </row>
    <row r="38" spans="1:6" x14ac:dyDescent="0.25">
      <c r="A38" s="42" t="s">
        <v>105</v>
      </c>
      <c r="B38" s="46" t="s">
        <v>106</v>
      </c>
      <c r="C38" s="47"/>
      <c r="D38" s="16">
        <f>D39</f>
        <v>69.7</v>
      </c>
      <c r="E38" s="16">
        <f t="shared" ref="E38:F38" si="8">E39</f>
        <v>149.4</v>
      </c>
      <c r="F38" s="16">
        <f t="shared" si="8"/>
        <v>155.4</v>
      </c>
    </row>
    <row r="39" spans="1:6" x14ac:dyDescent="0.25">
      <c r="A39" s="42" t="s">
        <v>80</v>
      </c>
      <c r="B39" s="46" t="s">
        <v>106</v>
      </c>
      <c r="C39" s="47" t="s">
        <v>78</v>
      </c>
      <c r="D39" s="16">
        <v>69.7</v>
      </c>
      <c r="E39" s="16">
        <v>149.4</v>
      </c>
      <c r="F39" s="62">
        <v>155.4</v>
      </c>
    </row>
    <row r="40" spans="1:6" x14ac:dyDescent="0.25">
      <c r="A40" s="42" t="s">
        <v>93</v>
      </c>
      <c r="B40" s="46" t="s">
        <v>108</v>
      </c>
      <c r="C40" s="47"/>
      <c r="D40" s="16">
        <f>D41</f>
        <v>0</v>
      </c>
      <c r="E40" s="16">
        <f t="shared" ref="E40:F40" si="9">E41</f>
        <v>0</v>
      </c>
      <c r="F40" s="16">
        <f t="shared" si="9"/>
        <v>0</v>
      </c>
    </row>
    <row r="41" spans="1:6" x14ac:dyDescent="0.25">
      <c r="A41" s="42" t="s">
        <v>80</v>
      </c>
      <c r="B41" s="46" t="s">
        <v>108</v>
      </c>
      <c r="C41" s="47" t="s">
        <v>78</v>
      </c>
      <c r="D41" s="16">
        <v>0</v>
      </c>
      <c r="E41" s="16">
        <v>0</v>
      </c>
      <c r="F41" s="16">
        <v>0</v>
      </c>
    </row>
    <row r="42" spans="1:6" x14ac:dyDescent="0.25">
      <c r="A42" s="42" t="s">
        <v>107</v>
      </c>
      <c r="B42" s="46" t="s">
        <v>101</v>
      </c>
      <c r="C42" s="47"/>
      <c r="D42" s="16">
        <f>D43</f>
        <v>112.4</v>
      </c>
      <c r="E42" s="16">
        <f t="shared" ref="E42:F42" si="10">E43</f>
        <v>112.4</v>
      </c>
      <c r="F42" s="16">
        <f t="shared" si="10"/>
        <v>112.4</v>
      </c>
    </row>
    <row r="43" spans="1:6" x14ac:dyDescent="0.25">
      <c r="A43" s="42" t="s">
        <v>80</v>
      </c>
      <c r="B43" s="46" t="s">
        <v>101</v>
      </c>
      <c r="C43" s="47" t="s">
        <v>78</v>
      </c>
      <c r="D43" s="16">
        <v>112.4</v>
      </c>
      <c r="E43" s="16">
        <v>112.4</v>
      </c>
      <c r="F43" s="16">
        <v>112.4</v>
      </c>
    </row>
    <row r="44" spans="1:6" s="14" customFormat="1" ht="31.5" x14ac:dyDescent="0.25">
      <c r="A44" s="56" t="s">
        <v>114</v>
      </c>
      <c r="B44" s="57" t="s">
        <v>109</v>
      </c>
      <c r="C44" s="53"/>
      <c r="D44" s="15">
        <f>D45+D52+D58+D61</f>
        <v>49569.2</v>
      </c>
      <c r="E44" s="15">
        <f>E45+E52+E58+E61</f>
        <v>0</v>
      </c>
      <c r="F44" s="15">
        <f>F45+F52+F58+F61</f>
        <v>0</v>
      </c>
    </row>
    <row r="45" spans="1:6" x14ac:dyDescent="0.25">
      <c r="A45" s="49" t="s">
        <v>115</v>
      </c>
      <c r="B45" s="58" t="s">
        <v>110</v>
      </c>
      <c r="C45" s="47"/>
      <c r="D45" s="16">
        <f>D47+D49+D51</f>
        <v>28977.300000000003</v>
      </c>
      <c r="E45" s="16">
        <f t="shared" ref="E45:F45" si="11">E48+E50</f>
        <v>0</v>
      </c>
      <c r="F45" s="16">
        <f t="shared" si="11"/>
        <v>0</v>
      </c>
    </row>
    <row r="46" spans="1:6" ht="31.5" x14ac:dyDescent="0.25">
      <c r="A46" s="49" t="s">
        <v>282</v>
      </c>
      <c r="B46" s="58" t="s">
        <v>283</v>
      </c>
      <c r="C46" s="47"/>
      <c r="D46" s="16">
        <f>D47</f>
        <v>20468.900000000001</v>
      </c>
      <c r="E46" s="16">
        <f t="shared" ref="E46:F48" si="12">E47</f>
        <v>0</v>
      </c>
      <c r="F46" s="16">
        <f t="shared" si="12"/>
        <v>0</v>
      </c>
    </row>
    <row r="47" spans="1:6" x14ac:dyDescent="0.25">
      <c r="A47" s="42" t="s">
        <v>80</v>
      </c>
      <c r="B47" s="58" t="s">
        <v>283</v>
      </c>
      <c r="C47" s="47" t="s">
        <v>78</v>
      </c>
      <c r="D47" s="16">
        <v>20468.900000000001</v>
      </c>
      <c r="E47" s="16">
        <v>0</v>
      </c>
      <c r="F47" s="62">
        <v>0</v>
      </c>
    </row>
    <row r="48" spans="1:6" ht="31.5" x14ac:dyDescent="0.25">
      <c r="A48" s="49" t="s">
        <v>116</v>
      </c>
      <c r="B48" s="58" t="s">
        <v>111</v>
      </c>
      <c r="C48" s="47"/>
      <c r="D48" s="16">
        <f>D49</f>
        <v>6043.5</v>
      </c>
      <c r="E48" s="16">
        <f t="shared" si="12"/>
        <v>0</v>
      </c>
      <c r="F48" s="16">
        <f t="shared" si="12"/>
        <v>0</v>
      </c>
    </row>
    <row r="49" spans="1:6" x14ac:dyDescent="0.25">
      <c r="A49" s="42" t="s">
        <v>80</v>
      </c>
      <c r="B49" s="58" t="s">
        <v>111</v>
      </c>
      <c r="C49" s="47" t="s">
        <v>78</v>
      </c>
      <c r="D49" s="16">
        <v>6043.5</v>
      </c>
      <c r="E49" s="16">
        <v>0</v>
      </c>
      <c r="F49" s="62">
        <v>0</v>
      </c>
    </row>
    <row r="50" spans="1:6" x14ac:dyDescent="0.25">
      <c r="A50" s="49" t="s">
        <v>117</v>
      </c>
      <c r="B50" s="58" t="s">
        <v>112</v>
      </c>
      <c r="C50" s="47"/>
      <c r="D50" s="16">
        <f>D51</f>
        <v>2464.9</v>
      </c>
      <c r="E50" s="16">
        <f t="shared" ref="E50:F50" si="13">E51</f>
        <v>0</v>
      </c>
      <c r="F50" s="16">
        <f t="shared" si="13"/>
        <v>0</v>
      </c>
    </row>
    <row r="51" spans="1:6" x14ac:dyDescent="0.25">
      <c r="A51" s="42" t="s">
        <v>80</v>
      </c>
      <c r="B51" s="58" t="s">
        <v>112</v>
      </c>
      <c r="C51" s="47" t="s">
        <v>78</v>
      </c>
      <c r="D51" s="16">
        <v>2464.9</v>
      </c>
      <c r="E51" s="16">
        <v>0</v>
      </c>
      <c r="F51" s="62">
        <v>0</v>
      </c>
    </row>
    <row r="52" spans="1:6" x14ac:dyDescent="0.25">
      <c r="A52" s="59" t="s">
        <v>118</v>
      </c>
      <c r="B52" s="46" t="s">
        <v>113</v>
      </c>
      <c r="C52" s="47"/>
      <c r="D52" s="16">
        <f>D54+D55</f>
        <v>18595.2</v>
      </c>
      <c r="E52" s="16">
        <f>E53</f>
        <v>0</v>
      </c>
      <c r="F52" s="16">
        <f>F53</f>
        <v>0</v>
      </c>
    </row>
    <row r="53" spans="1:6" ht="33.6" customHeight="1" x14ac:dyDescent="0.25">
      <c r="A53" s="42" t="s">
        <v>284</v>
      </c>
      <c r="B53" s="46" t="s">
        <v>285</v>
      </c>
      <c r="C53" s="47"/>
      <c r="D53" s="16">
        <f>D54</f>
        <v>18091.900000000001</v>
      </c>
      <c r="E53" s="16">
        <f>E54+E57</f>
        <v>0</v>
      </c>
      <c r="F53" s="16">
        <f>F54+F57</f>
        <v>0</v>
      </c>
    </row>
    <row r="54" spans="1:6" x14ac:dyDescent="0.25">
      <c r="A54" s="42" t="s">
        <v>80</v>
      </c>
      <c r="B54" s="46" t="s">
        <v>285</v>
      </c>
      <c r="C54" s="47" t="s">
        <v>78</v>
      </c>
      <c r="D54" s="16">
        <v>18091.900000000001</v>
      </c>
      <c r="E54" s="16">
        <v>0</v>
      </c>
      <c r="F54" s="16">
        <v>0</v>
      </c>
    </row>
    <row r="55" spans="1:6" x14ac:dyDescent="0.25">
      <c r="A55" s="42" t="s">
        <v>119</v>
      </c>
      <c r="B55" s="46" t="s">
        <v>120</v>
      </c>
      <c r="C55" s="47"/>
      <c r="D55" s="16">
        <f>D56+D57</f>
        <v>503.3</v>
      </c>
      <c r="E55" s="16">
        <f>E56+E53</f>
        <v>0</v>
      </c>
      <c r="F55" s="16">
        <f>F56+F53</f>
        <v>0</v>
      </c>
    </row>
    <row r="56" spans="1:6" x14ac:dyDescent="0.25">
      <c r="A56" s="42" t="s">
        <v>80</v>
      </c>
      <c r="B56" s="46" t="s">
        <v>120</v>
      </c>
      <c r="C56" s="47" t="s">
        <v>78</v>
      </c>
      <c r="D56" s="16">
        <v>253.3</v>
      </c>
      <c r="E56" s="16">
        <v>0</v>
      </c>
      <c r="F56" s="16">
        <v>0</v>
      </c>
    </row>
    <row r="57" spans="1:6" x14ac:dyDescent="0.25">
      <c r="A57" s="42" t="s">
        <v>69</v>
      </c>
      <c r="B57" s="46" t="s">
        <v>120</v>
      </c>
      <c r="C57" s="47" t="s">
        <v>79</v>
      </c>
      <c r="D57" s="16">
        <v>250</v>
      </c>
      <c r="E57" s="16">
        <v>0</v>
      </c>
      <c r="F57" s="16">
        <v>0</v>
      </c>
    </row>
    <row r="58" spans="1:6" x14ac:dyDescent="0.25">
      <c r="A58" s="42" t="s">
        <v>121</v>
      </c>
      <c r="B58" s="46" t="s">
        <v>122</v>
      </c>
      <c r="C58" s="47"/>
      <c r="D58" s="16">
        <f>D60</f>
        <v>0</v>
      </c>
      <c r="E58" s="16">
        <f t="shared" ref="E58:F59" si="14">E59</f>
        <v>0</v>
      </c>
      <c r="F58" s="16">
        <f t="shared" si="14"/>
        <v>0</v>
      </c>
    </row>
    <row r="59" spans="1:6" x14ac:dyDescent="0.25">
      <c r="A59" s="42" t="s">
        <v>124</v>
      </c>
      <c r="B59" s="46" t="s">
        <v>123</v>
      </c>
      <c r="C59" s="47"/>
      <c r="D59" s="16">
        <f>D60</f>
        <v>0</v>
      </c>
      <c r="E59" s="16">
        <f t="shared" si="14"/>
        <v>0</v>
      </c>
      <c r="F59" s="16">
        <f t="shared" si="14"/>
        <v>0</v>
      </c>
    </row>
    <row r="60" spans="1:6" x14ac:dyDescent="0.25">
      <c r="A60" s="42" t="s">
        <v>80</v>
      </c>
      <c r="B60" s="46" t="s">
        <v>123</v>
      </c>
      <c r="C60" s="47" t="s">
        <v>78</v>
      </c>
      <c r="D60" s="16">
        <v>0</v>
      </c>
      <c r="E60" s="16">
        <v>0</v>
      </c>
      <c r="F60" s="62">
        <v>0</v>
      </c>
    </row>
    <row r="61" spans="1:6" x14ac:dyDescent="0.25">
      <c r="A61" s="42" t="s">
        <v>126</v>
      </c>
      <c r="B61" s="46" t="s">
        <v>125</v>
      </c>
      <c r="C61" s="47"/>
      <c r="D61" s="16">
        <f>D62+D64+D66+D68</f>
        <v>1996.7</v>
      </c>
      <c r="E61" s="16">
        <f t="shared" ref="E61:F61" si="15">E62+E64+E66+E68</f>
        <v>0</v>
      </c>
      <c r="F61" s="16">
        <f t="shared" si="15"/>
        <v>0</v>
      </c>
    </row>
    <row r="62" spans="1:6" x14ac:dyDescent="0.25">
      <c r="A62" s="42" t="s">
        <v>130</v>
      </c>
      <c r="B62" s="46" t="s">
        <v>127</v>
      </c>
      <c r="C62" s="47"/>
      <c r="D62" s="16">
        <f>D63</f>
        <v>927.2</v>
      </c>
      <c r="E62" s="16">
        <f t="shared" ref="E62:F62" si="16">E63</f>
        <v>0</v>
      </c>
      <c r="F62" s="16">
        <f t="shared" si="16"/>
        <v>0</v>
      </c>
    </row>
    <row r="63" spans="1:6" x14ac:dyDescent="0.25">
      <c r="A63" s="42" t="s">
        <v>80</v>
      </c>
      <c r="B63" s="46" t="s">
        <v>127</v>
      </c>
      <c r="C63" s="47" t="s">
        <v>78</v>
      </c>
      <c r="D63" s="16">
        <v>927.2</v>
      </c>
      <c r="E63" s="16">
        <v>0</v>
      </c>
      <c r="F63" s="16">
        <v>0</v>
      </c>
    </row>
    <row r="64" spans="1:6" ht="31.5" x14ac:dyDescent="0.25">
      <c r="A64" s="42" t="s">
        <v>131</v>
      </c>
      <c r="B64" s="46" t="s">
        <v>128</v>
      </c>
      <c r="C64" s="47"/>
      <c r="D64" s="16">
        <f>D65</f>
        <v>0</v>
      </c>
      <c r="E64" s="16">
        <f t="shared" ref="E64:F64" si="17">E65</f>
        <v>0</v>
      </c>
      <c r="F64" s="16">
        <f t="shared" si="17"/>
        <v>0</v>
      </c>
    </row>
    <row r="65" spans="1:6" x14ac:dyDescent="0.25">
      <c r="A65" s="42" t="s">
        <v>80</v>
      </c>
      <c r="B65" s="46" t="s">
        <v>128</v>
      </c>
      <c r="C65" s="47" t="s">
        <v>78</v>
      </c>
      <c r="D65" s="16">
        <f>316.6-316.6</f>
        <v>0</v>
      </c>
      <c r="E65" s="16"/>
      <c r="F65" s="16">
        <v>0</v>
      </c>
    </row>
    <row r="66" spans="1:6" x14ac:dyDescent="0.25">
      <c r="A66" s="42" t="s">
        <v>132</v>
      </c>
      <c r="B66" s="46" t="s">
        <v>129</v>
      </c>
      <c r="C66" s="47"/>
      <c r="D66" s="16">
        <f>D67</f>
        <v>104.7</v>
      </c>
      <c r="E66" s="16">
        <f t="shared" ref="E66:F66" si="18">E67</f>
        <v>0</v>
      </c>
      <c r="F66" s="16">
        <f t="shared" si="18"/>
        <v>0</v>
      </c>
    </row>
    <row r="67" spans="1:6" x14ac:dyDescent="0.25">
      <c r="A67" s="42" t="s">
        <v>80</v>
      </c>
      <c r="B67" s="46" t="s">
        <v>129</v>
      </c>
      <c r="C67" s="47" t="s">
        <v>78</v>
      </c>
      <c r="D67" s="16">
        <v>104.7</v>
      </c>
      <c r="E67" s="16">
        <v>0</v>
      </c>
      <c r="F67" s="62">
        <v>0</v>
      </c>
    </row>
    <row r="68" spans="1:6" ht="47.25" x14ac:dyDescent="0.25">
      <c r="A68" s="42" t="s">
        <v>184</v>
      </c>
      <c r="B68" s="46" t="s">
        <v>183</v>
      </c>
      <c r="C68" s="47"/>
      <c r="D68" s="16">
        <f>D69+D70</f>
        <v>964.8</v>
      </c>
      <c r="E68" s="16">
        <f t="shared" ref="E68:F68" si="19">E69+E70</f>
        <v>0</v>
      </c>
      <c r="F68" s="16">
        <f t="shared" si="19"/>
        <v>0</v>
      </c>
    </row>
    <row r="69" spans="1:6" ht="47.25" x14ac:dyDescent="0.25">
      <c r="A69" s="42" t="s">
        <v>85</v>
      </c>
      <c r="B69" s="46" t="s">
        <v>183</v>
      </c>
      <c r="C69" s="47" t="s">
        <v>84</v>
      </c>
      <c r="D69" s="16">
        <v>547.5</v>
      </c>
      <c r="E69" s="16">
        <v>0</v>
      </c>
      <c r="F69" s="62">
        <v>0</v>
      </c>
    </row>
    <row r="70" spans="1:6" x14ac:dyDescent="0.25">
      <c r="A70" s="42" t="s">
        <v>80</v>
      </c>
      <c r="B70" s="46" t="s">
        <v>183</v>
      </c>
      <c r="C70" s="47" t="s">
        <v>78</v>
      </c>
      <c r="D70" s="16">
        <v>417.3</v>
      </c>
      <c r="E70" s="16">
        <v>0</v>
      </c>
      <c r="F70" s="16">
        <v>0</v>
      </c>
    </row>
    <row r="71" spans="1:6" s="14" customFormat="1" ht="31.5" x14ac:dyDescent="0.25">
      <c r="A71" s="41" t="s">
        <v>140</v>
      </c>
      <c r="B71" s="45" t="s">
        <v>133</v>
      </c>
      <c r="C71" s="53"/>
      <c r="D71" s="15">
        <f>D72+D77+D81+D85</f>
        <v>8879.2000000000007</v>
      </c>
      <c r="E71" s="15">
        <f>E72+E77+E81+E85</f>
        <v>9912.9000000000015</v>
      </c>
      <c r="F71" s="15">
        <f>F72+F77+F81+F85</f>
        <v>9733.9000000000015</v>
      </c>
    </row>
    <row r="72" spans="1:6" x14ac:dyDescent="0.25">
      <c r="A72" s="42" t="s">
        <v>141</v>
      </c>
      <c r="B72" s="46" t="s">
        <v>134</v>
      </c>
      <c r="C72" s="47"/>
      <c r="D72" s="16">
        <f>D73</f>
        <v>6766.5000000000009</v>
      </c>
      <c r="E72" s="16">
        <f>E73</f>
        <v>7178.7000000000007</v>
      </c>
      <c r="F72" s="16">
        <f>F73</f>
        <v>7164.9000000000005</v>
      </c>
    </row>
    <row r="73" spans="1:6" x14ac:dyDescent="0.25">
      <c r="A73" s="42" t="s">
        <v>83</v>
      </c>
      <c r="B73" s="46" t="s">
        <v>135</v>
      </c>
      <c r="C73" s="47"/>
      <c r="D73" s="16">
        <f>D74+D75+D76</f>
        <v>6766.5000000000009</v>
      </c>
      <c r="E73" s="16">
        <f>E74+E75+E76</f>
        <v>7178.7000000000007</v>
      </c>
      <c r="F73" s="16">
        <f>F74+F75+F76</f>
        <v>7164.9000000000005</v>
      </c>
    </row>
    <row r="74" spans="1:6" ht="47.25" x14ac:dyDescent="0.25">
      <c r="A74" s="42" t="s">
        <v>85</v>
      </c>
      <c r="B74" s="46" t="s">
        <v>135</v>
      </c>
      <c r="C74" s="47" t="s">
        <v>84</v>
      </c>
      <c r="D74" s="16">
        <v>5221.6000000000004</v>
      </c>
      <c r="E74" s="16">
        <v>5221.6000000000004</v>
      </c>
      <c r="F74" s="16">
        <v>5221.6000000000004</v>
      </c>
    </row>
    <row r="75" spans="1:6" x14ac:dyDescent="0.25">
      <c r="A75" s="42" t="s">
        <v>80</v>
      </c>
      <c r="B75" s="46" t="s">
        <v>135</v>
      </c>
      <c r="C75" s="47" t="s">
        <v>78</v>
      </c>
      <c r="D75" s="16">
        <v>1544.8</v>
      </c>
      <c r="E75" s="16">
        <v>1957</v>
      </c>
      <c r="F75" s="62">
        <v>1943.2</v>
      </c>
    </row>
    <row r="76" spans="1:6" x14ac:dyDescent="0.25">
      <c r="A76" s="42" t="s">
        <v>69</v>
      </c>
      <c r="B76" s="46" t="s">
        <v>135</v>
      </c>
      <c r="C76" s="47" t="s">
        <v>79</v>
      </c>
      <c r="D76" s="16">
        <v>0.1</v>
      </c>
      <c r="E76" s="16">
        <v>0.1</v>
      </c>
      <c r="F76" s="62">
        <v>0.1</v>
      </c>
    </row>
    <row r="77" spans="1:6" x14ac:dyDescent="0.25">
      <c r="A77" s="42" t="s">
        <v>142</v>
      </c>
      <c r="B77" s="46" t="s">
        <v>136</v>
      </c>
      <c r="C77" s="47"/>
      <c r="D77" s="16">
        <f>D78</f>
        <v>508</v>
      </c>
      <c r="E77" s="16">
        <f>E78</f>
        <v>508</v>
      </c>
      <c r="F77" s="16">
        <f>F78</f>
        <v>508</v>
      </c>
    </row>
    <row r="78" spans="1:6" x14ac:dyDescent="0.25">
      <c r="A78" s="42" t="s">
        <v>143</v>
      </c>
      <c r="B78" s="46" t="s">
        <v>144</v>
      </c>
      <c r="C78" s="47"/>
      <c r="D78" s="16">
        <f>D80+D79</f>
        <v>508</v>
      </c>
      <c r="E78" s="16">
        <f t="shared" ref="E78" si="20">E80+E79</f>
        <v>508</v>
      </c>
      <c r="F78" s="16">
        <f>F80+F79</f>
        <v>508</v>
      </c>
    </row>
    <row r="79" spans="1:6" x14ac:dyDescent="0.25">
      <c r="A79" s="42" t="s">
        <v>80</v>
      </c>
      <c r="B79" s="46" t="s">
        <v>144</v>
      </c>
      <c r="C79" s="47" t="s">
        <v>78</v>
      </c>
      <c r="D79" s="16">
        <f>15+53</f>
        <v>68</v>
      </c>
      <c r="E79" s="51">
        <f>15+53</f>
        <v>68</v>
      </c>
      <c r="F79" s="51">
        <f>15+53</f>
        <v>68</v>
      </c>
    </row>
    <row r="80" spans="1:6" ht="31.5" x14ac:dyDescent="0.25">
      <c r="A80" s="42" t="s">
        <v>146</v>
      </c>
      <c r="B80" s="46" t="s">
        <v>144</v>
      </c>
      <c r="C80" s="47" t="s">
        <v>145</v>
      </c>
      <c r="D80" s="16">
        <v>440</v>
      </c>
      <c r="E80" s="16">
        <v>440</v>
      </c>
      <c r="F80" s="62">
        <v>440</v>
      </c>
    </row>
    <row r="81" spans="1:6" ht="18.600000000000001" customHeight="1" x14ac:dyDescent="0.25">
      <c r="A81" s="42" t="s">
        <v>147</v>
      </c>
      <c r="B81" s="46" t="s">
        <v>137</v>
      </c>
      <c r="C81" s="47"/>
      <c r="D81" s="16">
        <f>D82</f>
        <v>1172.7</v>
      </c>
      <c r="E81" s="16">
        <f>E82</f>
        <v>1394.2</v>
      </c>
      <c r="F81" s="16">
        <f>F82</f>
        <v>1229</v>
      </c>
    </row>
    <row r="82" spans="1:6" x14ac:dyDescent="0.25">
      <c r="A82" s="42" t="s">
        <v>83</v>
      </c>
      <c r="B82" s="46" t="s">
        <v>148</v>
      </c>
      <c r="C82" s="47"/>
      <c r="D82" s="16">
        <f>D83+D84</f>
        <v>1172.7</v>
      </c>
      <c r="E82" s="16">
        <f t="shared" ref="E82" si="21">E83+E84</f>
        <v>1394.2</v>
      </c>
      <c r="F82" s="16">
        <f>F83+F84</f>
        <v>1229</v>
      </c>
    </row>
    <row r="83" spans="1:6" ht="47.25" x14ac:dyDescent="0.25">
      <c r="A83" s="42" t="s">
        <v>85</v>
      </c>
      <c r="B83" s="46" t="s">
        <v>148</v>
      </c>
      <c r="C83" s="47" t="s">
        <v>84</v>
      </c>
      <c r="D83" s="16">
        <v>701.1</v>
      </c>
      <c r="E83" s="51">
        <v>703.1</v>
      </c>
      <c r="F83" s="63">
        <v>707.7</v>
      </c>
    </row>
    <row r="84" spans="1:6" x14ac:dyDescent="0.25">
      <c r="A84" s="42" t="s">
        <v>80</v>
      </c>
      <c r="B84" s="46" t="s">
        <v>148</v>
      </c>
      <c r="C84" s="47" t="s">
        <v>78</v>
      </c>
      <c r="D84" s="16">
        <v>471.6</v>
      </c>
      <c r="E84" s="51">
        <v>691.1</v>
      </c>
      <c r="F84" s="51">
        <v>521.29999999999995</v>
      </c>
    </row>
    <row r="85" spans="1:6" x14ac:dyDescent="0.25">
      <c r="A85" s="42" t="s">
        <v>149</v>
      </c>
      <c r="B85" s="46" t="s">
        <v>138</v>
      </c>
      <c r="C85" s="47"/>
      <c r="D85" s="16">
        <f>D86</f>
        <v>432</v>
      </c>
      <c r="E85" s="16">
        <f>E86</f>
        <v>832</v>
      </c>
      <c r="F85" s="16">
        <f>F86</f>
        <v>832</v>
      </c>
    </row>
    <row r="86" spans="1:6" x14ac:dyDescent="0.25">
      <c r="A86" s="42" t="s">
        <v>150</v>
      </c>
      <c r="B86" s="46" t="s">
        <v>139</v>
      </c>
      <c r="C86" s="47"/>
      <c r="D86" s="16">
        <f>D87</f>
        <v>432</v>
      </c>
      <c r="E86" s="16">
        <f t="shared" ref="E86:F86" si="22">E87</f>
        <v>832</v>
      </c>
      <c r="F86" s="16">
        <f t="shared" si="22"/>
        <v>832</v>
      </c>
    </row>
    <row r="87" spans="1:6" x14ac:dyDescent="0.25">
      <c r="A87" s="42" t="s">
        <v>80</v>
      </c>
      <c r="B87" s="46" t="s">
        <v>139</v>
      </c>
      <c r="C87" s="47" t="s">
        <v>78</v>
      </c>
      <c r="D87" s="16">
        <f>65+240+127</f>
        <v>432</v>
      </c>
      <c r="E87" s="16">
        <f>65+640+127</f>
        <v>832</v>
      </c>
      <c r="F87" s="16">
        <f>65+640+127</f>
        <v>832</v>
      </c>
    </row>
    <row r="88" spans="1:6" s="14" customFormat="1" ht="31.5" x14ac:dyDescent="0.25">
      <c r="A88" s="41" t="s">
        <v>260</v>
      </c>
      <c r="B88" s="45" t="s">
        <v>261</v>
      </c>
      <c r="C88" s="53"/>
      <c r="D88" s="15">
        <f t="shared" ref="D88" si="23">D89</f>
        <v>0</v>
      </c>
      <c r="E88" s="15">
        <f>E89</f>
        <v>18039.900000000001</v>
      </c>
      <c r="F88" s="15">
        <f>F89</f>
        <v>0</v>
      </c>
    </row>
    <row r="89" spans="1:6" x14ac:dyDescent="0.25">
      <c r="A89" s="42" t="s">
        <v>272</v>
      </c>
      <c r="B89" s="46" t="s">
        <v>271</v>
      </c>
      <c r="C89" s="47"/>
      <c r="D89" s="16">
        <f t="shared" ref="D89:E89" si="24">D91</f>
        <v>0</v>
      </c>
      <c r="E89" s="16">
        <f t="shared" si="24"/>
        <v>18039.900000000001</v>
      </c>
      <c r="F89" s="16">
        <f>F91</f>
        <v>0</v>
      </c>
    </row>
    <row r="90" spans="1:6" x14ac:dyDescent="0.25">
      <c r="A90" s="42" t="s">
        <v>259</v>
      </c>
      <c r="B90" s="46" t="s">
        <v>270</v>
      </c>
      <c r="C90" s="47"/>
      <c r="D90" s="16">
        <v>0</v>
      </c>
      <c r="E90" s="16">
        <v>18039.900000000001</v>
      </c>
      <c r="F90" s="16">
        <f>F91</f>
        <v>0</v>
      </c>
    </row>
    <row r="91" spans="1:6" x14ac:dyDescent="0.25">
      <c r="A91" s="42" t="s">
        <v>80</v>
      </c>
      <c r="B91" s="46" t="s">
        <v>270</v>
      </c>
      <c r="C91" s="47" t="s">
        <v>78</v>
      </c>
      <c r="D91" s="16"/>
      <c r="E91" s="16">
        <v>18039.900000000001</v>
      </c>
      <c r="F91" s="62"/>
    </row>
    <row r="92" spans="1:6" s="14" customFormat="1" x14ac:dyDescent="0.25">
      <c r="A92" s="60" t="s">
        <v>11</v>
      </c>
      <c r="B92" s="53" t="s">
        <v>42</v>
      </c>
      <c r="C92" s="53" t="s">
        <v>42</v>
      </c>
      <c r="D92" s="15">
        <f>D13+D31+D44+D71+D88</f>
        <v>71464.2</v>
      </c>
      <c r="E92" s="15">
        <f>E13+E31+E44+E71+E88</f>
        <v>42568.500000000007</v>
      </c>
      <c r="F92" s="15">
        <f>F13+F31+F44+F71+F88</f>
        <v>21973.9</v>
      </c>
    </row>
    <row r="93" spans="1:6" s="14" customFormat="1" ht="31.5" x14ac:dyDescent="0.25">
      <c r="A93" s="41" t="s">
        <v>151</v>
      </c>
      <c r="B93" s="45" t="s">
        <v>154</v>
      </c>
      <c r="C93" s="53"/>
      <c r="D93" s="15">
        <f>D94+D97+D100</f>
        <v>7270.8</v>
      </c>
      <c r="E93" s="15">
        <f t="shared" ref="E93:F93" si="25">E94+E97+E100</f>
        <v>8199.6</v>
      </c>
      <c r="F93" s="15">
        <f t="shared" si="25"/>
        <v>8199.6</v>
      </c>
    </row>
    <row r="94" spans="1:6" x14ac:dyDescent="0.25">
      <c r="A94" s="42" t="s">
        <v>152</v>
      </c>
      <c r="B94" s="46" t="s">
        <v>155</v>
      </c>
      <c r="C94" s="47"/>
      <c r="D94" s="16">
        <f>D95</f>
        <v>1319.6</v>
      </c>
      <c r="E94" s="16">
        <f t="shared" ref="E94:F95" si="26">E95</f>
        <v>1360.5</v>
      </c>
      <c r="F94" s="16">
        <f>F95</f>
        <v>1360.5</v>
      </c>
    </row>
    <row r="95" spans="1:6" x14ac:dyDescent="0.25">
      <c r="A95" s="42" t="s">
        <v>153</v>
      </c>
      <c r="B95" s="46" t="s">
        <v>156</v>
      </c>
      <c r="C95" s="47"/>
      <c r="D95" s="16">
        <f>D96</f>
        <v>1319.6</v>
      </c>
      <c r="E95" s="16">
        <f t="shared" si="26"/>
        <v>1360.5</v>
      </c>
      <c r="F95" s="16">
        <f t="shared" si="26"/>
        <v>1360.5</v>
      </c>
    </row>
    <row r="96" spans="1:6" ht="47.25" x14ac:dyDescent="0.25">
      <c r="A96" s="42" t="s">
        <v>85</v>
      </c>
      <c r="B96" s="46" t="s">
        <v>156</v>
      </c>
      <c r="C96" s="47" t="s">
        <v>84</v>
      </c>
      <c r="D96" s="16">
        <v>1319.6</v>
      </c>
      <c r="E96" s="51">
        <v>1360.5</v>
      </c>
      <c r="F96" s="51">
        <v>1360.5</v>
      </c>
    </row>
    <row r="97" spans="1:6" x14ac:dyDescent="0.25">
      <c r="A97" s="42" t="s">
        <v>157</v>
      </c>
      <c r="B97" s="46" t="s">
        <v>158</v>
      </c>
      <c r="C97" s="47"/>
      <c r="D97" s="16">
        <f>D98</f>
        <v>5868.4</v>
      </c>
      <c r="E97" s="16">
        <f t="shared" ref="E97:F98" si="27">E98</f>
        <v>6827.5</v>
      </c>
      <c r="F97" s="16">
        <f>F98</f>
        <v>6827.5</v>
      </c>
    </row>
    <row r="98" spans="1:6" x14ac:dyDescent="0.25">
      <c r="A98" s="42" t="s">
        <v>153</v>
      </c>
      <c r="B98" s="46" t="s">
        <v>159</v>
      </c>
      <c r="C98" s="47"/>
      <c r="D98" s="16">
        <f>D99</f>
        <v>5868.4</v>
      </c>
      <c r="E98" s="16">
        <f t="shared" si="27"/>
        <v>6827.5</v>
      </c>
      <c r="F98" s="16">
        <f t="shared" si="27"/>
        <v>6827.5</v>
      </c>
    </row>
    <row r="99" spans="1:6" ht="47.25" x14ac:dyDescent="0.25">
      <c r="A99" s="42" t="s">
        <v>85</v>
      </c>
      <c r="B99" s="46" t="s">
        <v>159</v>
      </c>
      <c r="C99" s="47" t="s">
        <v>84</v>
      </c>
      <c r="D99" s="16">
        <v>5868.4</v>
      </c>
      <c r="E99" s="16">
        <v>6827.5</v>
      </c>
      <c r="F99" s="16">
        <v>6827.5</v>
      </c>
    </row>
    <row r="100" spans="1:6" x14ac:dyDescent="0.25">
      <c r="A100" s="42" t="s">
        <v>163</v>
      </c>
      <c r="B100" s="46" t="s">
        <v>160</v>
      </c>
      <c r="C100" s="47"/>
      <c r="D100" s="16">
        <f>D102+D104+D106</f>
        <v>82.8</v>
      </c>
      <c r="E100" s="16">
        <f>E102+E104+E106</f>
        <v>11.6</v>
      </c>
      <c r="F100" s="16">
        <f>F102+F104+F106</f>
        <v>11.6</v>
      </c>
    </row>
    <row r="101" spans="1:6" ht="31.5" x14ac:dyDescent="0.25">
      <c r="A101" s="42" t="s">
        <v>162</v>
      </c>
      <c r="B101" s="46" t="s">
        <v>161</v>
      </c>
      <c r="C101" s="47"/>
      <c r="D101" s="16">
        <f>D102</f>
        <v>11.6</v>
      </c>
      <c r="E101" s="16">
        <f t="shared" ref="E101:F103" si="28">E102</f>
        <v>11.6</v>
      </c>
      <c r="F101" s="16">
        <f t="shared" si="28"/>
        <v>11.6</v>
      </c>
    </row>
    <row r="102" spans="1:6" x14ac:dyDescent="0.25">
      <c r="A102" s="42" t="s">
        <v>69</v>
      </c>
      <c r="B102" s="46" t="s">
        <v>161</v>
      </c>
      <c r="C102" s="47" t="s">
        <v>79</v>
      </c>
      <c r="D102" s="16">
        <v>11.6</v>
      </c>
      <c r="E102" s="16">
        <v>11.6</v>
      </c>
      <c r="F102" s="16">
        <v>11.6</v>
      </c>
    </row>
    <row r="103" spans="1:6" x14ac:dyDescent="0.25">
      <c r="A103" s="42" t="s">
        <v>288</v>
      </c>
      <c r="B103" s="46" t="s">
        <v>287</v>
      </c>
      <c r="C103" s="47"/>
      <c r="D103" s="16">
        <f>D104</f>
        <v>71.2</v>
      </c>
      <c r="E103" s="16">
        <f t="shared" si="28"/>
        <v>0</v>
      </c>
      <c r="F103" s="16">
        <f t="shared" si="28"/>
        <v>0</v>
      </c>
    </row>
    <row r="104" spans="1:6" x14ac:dyDescent="0.25">
      <c r="A104" s="42" t="s">
        <v>80</v>
      </c>
      <c r="B104" s="46" t="s">
        <v>287</v>
      </c>
      <c r="C104" s="47" t="s">
        <v>78</v>
      </c>
      <c r="D104" s="16">
        <v>71.2</v>
      </c>
      <c r="E104" s="16">
        <v>0</v>
      </c>
      <c r="F104" s="16">
        <v>0</v>
      </c>
    </row>
    <row r="105" spans="1:6" x14ac:dyDescent="0.25">
      <c r="A105" s="42" t="s">
        <v>214</v>
      </c>
      <c r="B105" s="46" t="s">
        <v>215</v>
      </c>
      <c r="C105" s="47"/>
      <c r="D105" s="16">
        <f>D106</f>
        <v>0</v>
      </c>
      <c r="E105" s="16">
        <f t="shared" ref="E105:F105" si="29">E106</f>
        <v>0</v>
      </c>
      <c r="F105" s="16">
        <f t="shared" si="29"/>
        <v>0</v>
      </c>
    </row>
    <row r="106" spans="1:6" x14ac:dyDescent="0.25">
      <c r="A106" s="42" t="s">
        <v>80</v>
      </c>
      <c r="B106" s="46" t="s">
        <v>215</v>
      </c>
      <c r="C106" s="47" t="s">
        <v>78</v>
      </c>
      <c r="D106" s="16">
        <v>0</v>
      </c>
      <c r="E106" s="51">
        <v>0</v>
      </c>
      <c r="F106" s="51">
        <v>0</v>
      </c>
    </row>
    <row r="107" spans="1:6" s="14" customFormat="1" x14ac:dyDescent="0.25">
      <c r="A107" s="41" t="s">
        <v>167</v>
      </c>
      <c r="B107" s="45" t="s">
        <v>168</v>
      </c>
      <c r="C107" s="53"/>
      <c r="D107" s="15">
        <f>D108+D111</f>
        <v>596.9</v>
      </c>
      <c r="E107" s="15">
        <f t="shared" ref="E107:F107" si="30">E108+E111</f>
        <v>622.9</v>
      </c>
      <c r="F107" s="15">
        <f t="shared" si="30"/>
        <v>643.9</v>
      </c>
    </row>
    <row r="108" spans="1:6" s="52" customFormat="1" x14ac:dyDescent="0.25">
      <c r="A108" s="42" t="s">
        <v>170</v>
      </c>
      <c r="B108" s="46" t="s">
        <v>169</v>
      </c>
      <c r="C108" s="50"/>
      <c r="D108" s="51">
        <f>D109</f>
        <v>3.8</v>
      </c>
      <c r="E108" s="51">
        <f t="shared" ref="E108:F109" si="31">E109</f>
        <v>3.8</v>
      </c>
      <c r="F108" s="51">
        <f t="shared" si="31"/>
        <v>3.8</v>
      </c>
    </row>
    <row r="109" spans="1:6" ht="31.5" x14ac:dyDescent="0.25">
      <c r="A109" s="42" t="s">
        <v>165</v>
      </c>
      <c r="B109" s="46" t="s">
        <v>171</v>
      </c>
      <c r="C109" s="47"/>
      <c r="D109" s="16">
        <f>D110</f>
        <v>3.8</v>
      </c>
      <c r="E109" s="16">
        <f t="shared" si="31"/>
        <v>3.8</v>
      </c>
      <c r="F109" s="16">
        <f t="shared" si="31"/>
        <v>3.8</v>
      </c>
    </row>
    <row r="110" spans="1:6" x14ac:dyDescent="0.25">
      <c r="A110" s="42" t="s">
        <v>80</v>
      </c>
      <c r="B110" s="46" t="s">
        <v>171</v>
      </c>
      <c r="C110" s="47" t="s">
        <v>78</v>
      </c>
      <c r="D110" s="16">
        <v>3.8</v>
      </c>
      <c r="E110" s="16">
        <v>3.8</v>
      </c>
      <c r="F110" s="16">
        <v>3.8</v>
      </c>
    </row>
    <row r="111" spans="1:6" x14ac:dyDescent="0.25">
      <c r="A111" s="42" t="s">
        <v>174</v>
      </c>
      <c r="B111" s="46" t="s">
        <v>172</v>
      </c>
      <c r="C111" s="47"/>
      <c r="D111" s="16">
        <f>D112+D114</f>
        <v>593.1</v>
      </c>
      <c r="E111" s="16">
        <f t="shared" ref="E111:F111" si="32">E112+E114</f>
        <v>619.1</v>
      </c>
      <c r="F111" s="16">
        <f t="shared" si="32"/>
        <v>640.1</v>
      </c>
    </row>
    <row r="112" spans="1:6" ht="31.5" x14ac:dyDescent="0.25">
      <c r="A112" s="42" t="s">
        <v>289</v>
      </c>
      <c r="B112" s="46" t="s">
        <v>173</v>
      </c>
      <c r="C112" s="47"/>
      <c r="D112" s="16">
        <f>D113</f>
        <v>593.1</v>
      </c>
      <c r="E112" s="16">
        <f t="shared" ref="E112:F112" si="33">E113</f>
        <v>619.1</v>
      </c>
      <c r="F112" s="16">
        <f t="shared" si="33"/>
        <v>640.1</v>
      </c>
    </row>
    <row r="113" spans="1:6" ht="47.25" x14ac:dyDescent="0.25">
      <c r="A113" s="42" t="s">
        <v>85</v>
      </c>
      <c r="B113" s="46" t="s">
        <v>173</v>
      </c>
      <c r="C113" s="47" t="s">
        <v>84</v>
      </c>
      <c r="D113" s="16">
        <v>593.1</v>
      </c>
      <c r="E113" s="51">
        <v>619.1</v>
      </c>
      <c r="F113" s="51">
        <v>640.1</v>
      </c>
    </row>
    <row r="114" spans="1:6" ht="31.5" x14ac:dyDescent="0.25">
      <c r="A114" s="42" t="s">
        <v>166</v>
      </c>
      <c r="B114" s="46" t="s">
        <v>210</v>
      </c>
      <c r="C114" s="47"/>
      <c r="D114" s="16">
        <f>D115</f>
        <v>0</v>
      </c>
      <c r="E114" s="16">
        <f t="shared" ref="E114:F114" si="34">E115</f>
        <v>0</v>
      </c>
      <c r="F114" s="16">
        <f t="shared" si="34"/>
        <v>0</v>
      </c>
    </row>
    <row r="115" spans="1:6" ht="47.25" x14ac:dyDescent="0.25">
      <c r="A115" s="42" t="s">
        <v>85</v>
      </c>
      <c r="B115" s="46" t="s">
        <v>210</v>
      </c>
      <c r="C115" s="47" t="s">
        <v>84</v>
      </c>
      <c r="D115" s="16">
        <v>0</v>
      </c>
      <c r="E115" s="106">
        <f>30.2-30.2</f>
        <v>0</v>
      </c>
      <c r="F115" s="106">
        <f>30.2-30.2</f>
        <v>0</v>
      </c>
    </row>
    <row r="116" spans="1:6" s="14" customFormat="1" x14ac:dyDescent="0.25">
      <c r="A116" s="41" t="s">
        <v>186</v>
      </c>
      <c r="B116" s="45" t="s">
        <v>175</v>
      </c>
      <c r="C116" s="53"/>
      <c r="D116" s="15">
        <f>D117+D120+D123</f>
        <v>475.2</v>
      </c>
      <c r="E116" s="15">
        <f t="shared" ref="E116:F116" si="35">E117+E120+E123</f>
        <v>0</v>
      </c>
      <c r="F116" s="15">
        <f t="shared" si="35"/>
        <v>0</v>
      </c>
    </row>
    <row r="117" spans="1:6" ht="31.5" x14ac:dyDescent="0.25">
      <c r="A117" s="42" t="s">
        <v>180</v>
      </c>
      <c r="B117" s="46" t="s">
        <v>176</v>
      </c>
      <c r="C117" s="47"/>
      <c r="D117" s="16">
        <f>D118</f>
        <v>59.8</v>
      </c>
      <c r="E117" s="16">
        <f t="shared" ref="E117:F118" si="36">E118</f>
        <v>0</v>
      </c>
      <c r="F117" s="16">
        <f t="shared" si="36"/>
        <v>0</v>
      </c>
    </row>
    <row r="118" spans="1:6" ht="31.5" x14ac:dyDescent="0.25">
      <c r="A118" s="42" t="s">
        <v>250</v>
      </c>
      <c r="B118" s="46" t="s">
        <v>177</v>
      </c>
      <c r="C118" s="47"/>
      <c r="D118" s="16">
        <f>D119</f>
        <v>59.8</v>
      </c>
      <c r="E118" s="16">
        <f t="shared" si="36"/>
        <v>0</v>
      </c>
      <c r="F118" s="16">
        <f t="shared" si="36"/>
        <v>0</v>
      </c>
    </row>
    <row r="119" spans="1:6" x14ac:dyDescent="0.25">
      <c r="A119" s="42" t="s">
        <v>94</v>
      </c>
      <c r="B119" s="46" t="s">
        <v>177</v>
      </c>
      <c r="C119" s="47" t="s">
        <v>103</v>
      </c>
      <c r="D119" s="16">
        <v>59.8</v>
      </c>
      <c r="E119" s="62">
        <v>0</v>
      </c>
      <c r="F119" s="62">
        <v>0</v>
      </c>
    </row>
    <row r="120" spans="1:6" x14ac:dyDescent="0.25">
      <c r="A120" s="42" t="s">
        <v>181</v>
      </c>
      <c r="B120" s="46" t="s">
        <v>178</v>
      </c>
      <c r="C120" s="47"/>
      <c r="D120" s="16">
        <f>D121</f>
        <v>155.6</v>
      </c>
      <c r="E120" s="16">
        <f t="shared" ref="E120:F121" si="37">E121</f>
        <v>0</v>
      </c>
      <c r="F120" s="16">
        <f t="shared" si="37"/>
        <v>0</v>
      </c>
    </row>
    <row r="121" spans="1:6" ht="31.5" x14ac:dyDescent="0.25">
      <c r="A121" s="42" t="s">
        <v>250</v>
      </c>
      <c r="B121" s="46" t="s">
        <v>179</v>
      </c>
      <c r="C121" s="47"/>
      <c r="D121" s="16">
        <f>D122</f>
        <v>155.6</v>
      </c>
      <c r="E121" s="16">
        <f t="shared" si="37"/>
        <v>0</v>
      </c>
      <c r="F121" s="16">
        <f t="shared" si="37"/>
        <v>0</v>
      </c>
    </row>
    <row r="122" spans="1:6" x14ac:dyDescent="0.25">
      <c r="A122" s="42" t="s">
        <v>94</v>
      </c>
      <c r="B122" s="46" t="s">
        <v>179</v>
      </c>
      <c r="C122" s="47" t="s">
        <v>103</v>
      </c>
      <c r="D122" s="16">
        <v>155.6</v>
      </c>
      <c r="E122" s="62">
        <v>0</v>
      </c>
      <c r="F122" s="62">
        <v>0</v>
      </c>
    </row>
    <row r="123" spans="1:6" x14ac:dyDescent="0.25">
      <c r="A123" s="61" t="s">
        <v>238</v>
      </c>
      <c r="B123" s="46" t="s">
        <v>182</v>
      </c>
      <c r="C123" s="47"/>
      <c r="D123" s="16">
        <f>D124</f>
        <v>259.8</v>
      </c>
      <c r="E123" s="16">
        <f t="shared" ref="E123:F124" si="38">E124</f>
        <v>0</v>
      </c>
      <c r="F123" s="16">
        <f t="shared" si="38"/>
        <v>0</v>
      </c>
    </row>
    <row r="124" spans="1:6" ht="31.5" x14ac:dyDescent="0.25">
      <c r="A124" s="61" t="s">
        <v>249</v>
      </c>
      <c r="B124" s="46" t="s">
        <v>191</v>
      </c>
      <c r="C124" s="47"/>
      <c r="D124" s="16">
        <f>D125</f>
        <v>259.8</v>
      </c>
      <c r="E124" s="16">
        <f t="shared" si="38"/>
        <v>0</v>
      </c>
      <c r="F124" s="16">
        <f t="shared" si="38"/>
        <v>0</v>
      </c>
    </row>
    <row r="125" spans="1:6" x14ac:dyDescent="0.25">
      <c r="A125" s="42" t="s">
        <v>94</v>
      </c>
      <c r="B125" s="46" t="s">
        <v>191</v>
      </c>
      <c r="C125" s="47" t="s">
        <v>103</v>
      </c>
      <c r="D125" s="16">
        <v>259.8</v>
      </c>
      <c r="E125" s="62">
        <v>0</v>
      </c>
      <c r="F125" s="62">
        <v>0</v>
      </c>
    </row>
    <row r="126" spans="1:6" s="14" customFormat="1" ht="31.5" x14ac:dyDescent="0.25">
      <c r="A126" s="41" t="s">
        <v>206</v>
      </c>
      <c r="B126" s="45" t="s">
        <v>205</v>
      </c>
      <c r="C126" s="53"/>
      <c r="D126" s="15">
        <f>D127+D129+D131</f>
        <v>100</v>
      </c>
      <c r="E126" s="15">
        <f>E127+E129+E132</f>
        <v>100</v>
      </c>
      <c r="F126" s="15">
        <f>F127+F129+F132</f>
        <v>100</v>
      </c>
    </row>
    <row r="127" spans="1:6" ht="31.5" x14ac:dyDescent="0.25">
      <c r="A127" s="42" t="s">
        <v>208</v>
      </c>
      <c r="B127" s="46" t="s">
        <v>209</v>
      </c>
      <c r="C127" s="47"/>
      <c r="D127" s="16">
        <f>D128</f>
        <v>0</v>
      </c>
      <c r="E127" s="16">
        <f t="shared" ref="E127:F127" si="39">E128</f>
        <v>0</v>
      </c>
      <c r="F127" s="16">
        <f t="shared" si="39"/>
        <v>0</v>
      </c>
    </row>
    <row r="128" spans="1:6" x14ac:dyDescent="0.25">
      <c r="A128" s="42" t="s">
        <v>80</v>
      </c>
      <c r="B128" s="46" t="s">
        <v>209</v>
      </c>
      <c r="C128" s="47" t="s">
        <v>78</v>
      </c>
      <c r="D128" s="16"/>
      <c r="E128" s="62">
        <v>0</v>
      </c>
      <c r="F128" s="62">
        <v>0</v>
      </c>
    </row>
    <row r="129" spans="1:6" ht="31.5" x14ac:dyDescent="0.25">
      <c r="A129" s="42" t="s">
        <v>164</v>
      </c>
      <c r="B129" s="46" t="s">
        <v>207</v>
      </c>
      <c r="C129" s="47"/>
      <c r="D129" s="16">
        <f>D130</f>
        <v>100</v>
      </c>
      <c r="E129" s="16">
        <f t="shared" ref="E129:F129" si="40">E130</f>
        <v>100</v>
      </c>
      <c r="F129" s="16">
        <f t="shared" si="40"/>
        <v>100</v>
      </c>
    </row>
    <row r="130" spans="1:6" x14ac:dyDescent="0.25">
      <c r="A130" s="42" t="s">
        <v>69</v>
      </c>
      <c r="B130" s="46" t="s">
        <v>207</v>
      </c>
      <c r="C130" s="47" t="s">
        <v>79</v>
      </c>
      <c r="D130" s="16">
        <v>100</v>
      </c>
      <c r="E130" s="62">
        <v>100</v>
      </c>
      <c r="F130" s="62">
        <v>100</v>
      </c>
    </row>
    <row r="131" spans="1:6" x14ac:dyDescent="0.25">
      <c r="A131" s="42" t="s">
        <v>214</v>
      </c>
      <c r="B131" s="46" t="s">
        <v>213</v>
      </c>
      <c r="C131" s="47"/>
      <c r="D131" s="16">
        <f>D132</f>
        <v>0</v>
      </c>
      <c r="E131" s="16">
        <f t="shared" ref="E131:F131" si="41">E132</f>
        <v>0</v>
      </c>
      <c r="F131" s="16">
        <f t="shared" si="41"/>
        <v>0</v>
      </c>
    </row>
    <row r="132" spans="1:6" x14ac:dyDescent="0.25">
      <c r="A132" s="42" t="s">
        <v>80</v>
      </c>
      <c r="B132" s="46" t="s">
        <v>213</v>
      </c>
      <c r="C132" s="47" t="s">
        <v>78</v>
      </c>
      <c r="D132" s="16">
        <v>0</v>
      </c>
      <c r="E132" s="62">
        <v>0</v>
      </c>
      <c r="F132" s="62">
        <v>0</v>
      </c>
    </row>
    <row r="133" spans="1:6" s="14" customFormat="1" ht="20.45" customHeight="1" x14ac:dyDescent="0.25">
      <c r="A133" s="169" t="s">
        <v>12</v>
      </c>
      <c r="B133" s="169"/>
      <c r="C133" s="169"/>
      <c r="D133" s="15">
        <f>D126+D116+D107+D93</f>
        <v>8442.9</v>
      </c>
      <c r="E133" s="15">
        <f>E126+E116+E107+E93</f>
        <v>8922.5</v>
      </c>
      <c r="F133" s="15">
        <f t="shared" ref="F133" si="42">F126+F116+F107+F93</f>
        <v>8943.5</v>
      </c>
    </row>
    <row r="134" spans="1:6" ht="18.600000000000001" customHeight="1" x14ac:dyDescent="0.25">
      <c r="A134" s="56" t="s">
        <v>13</v>
      </c>
      <c r="D134" s="109">
        <v>0</v>
      </c>
      <c r="E134" s="109">
        <v>5760.5</v>
      </c>
      <c r="F134" s="109">
        <v>11406.4</v>
      </c>
    </row>
    <row r="135" spans="1:6" ht="12.6" customHeight="1" x14ac:dyDescent="0.25">
      <c r="A135" s="56"/>
      <c r="D135" s="109"/>
      <c r="E135" s="109"/>
      <c r="F135" s="109"/>
    </row>
    <row r="136" spans="1:6" ht="14.25" customHeight="1" x14ac:dyDescent="0.25"/>
    <row r="137" spans="1:6" ht="72.599999999999994" customHeight="1" x14ac:dyDescent="0.3">
      <c r="A137" s="122" t="s">
        <v>241</v>
      </c>
      <c r="B137" s="7"/>
      <c r="C137" s="7"/>
      <c r="E137" s="143" t="s">
        <v>278</v>
      </c>
      <c r="F137" s="143"/>
    </row>
    <row r="146" spans="5:6" x14ac:dyDescent="0.25">
      <c r="E146" s="14"/>
      <c r="F146" s="14"/>
    </row>
    <row r="170" spans="5:6" x14ac:dyDescent="0.25">
      <c r="E170" s="16"/>
    </row>
    <row r="171" spans="5:6" x14ac:dyDescent="0.25">
      <c r="E171" s="16"/>
    </row>
    <row r="172" spans="5:6" x14ac:dyDescent="0.25">
      <c r="E172" s="16"/>
    </row>
    <row r="173" spans="5:6" x14ac:dyDescent="0.25">
      <c r="E173" s="14"/>
      <c r="F173" s="14"/>
    </row>
    <row r="190" spans="5:6" x14ac:dyDescent="0.25">
      <c r="E190" s="14"/>
      <c r="F190" s="14"/>
    </row>
    <row r="194" spans="5:6" x14ac:dyDescent="0.25">
      <c r="E194" s="14"/>
      <c r="F194" s="14"/>
    </row>
    <row r="195" spans="5:6" x14ac:dyDescent="0.25">
      <c r="E195" s="14"/>
      <c r="F195" s="14"/>
    </row>
    <row r="207" spans="5:6" x14ac:dyDescent="0.25">
      <c r="E207" s="14"/>
      <c r="F207" s="14"/>
    </row>
    <row r="208" spans="5:6" x14ac:dyDescent="0.25">
      <c r="E208" s="52"/>
      <c r="F208" s="52"/>
    </row>
    <row r="216" spans="5:6" x14ac:dyDescent="0.25">
      <c r="E216" s="14"/>
      <c r="F216" s="14"/>
    </row>
    <row r="226" spans="5:6" x14ac:dyDescent="0.25">
      <c r="E226" s="14"/>
      <c r="F226" s="14"/>
    </row>
    <row r="227" spans="5:6" x14ac:dyDescent="0.25">
      <c r="E227" s="16"/>
    </row>
    <row r="228" spans="5:6" x14ac:dyDescent="0.25">
      <c r="E228" s="16"/>
    </row>
    <row r="233" spans="5:6" x14ac:dyDescent="0.25">
      <c r="E233" s="14"/>
      <c r="F233" s="14"/>
    </row>
    <row r="234" spans="5:6" x14ac:dyDescent="0.25">
      <c r="E234" s="14"/>
      <c r="F234" s="14"/>
    </row>
  </sheetData>
  <mergeCells count="13">
    <mergeCell ref="E137:F137"/>
    <mergeCell ref="D9:F9"/>
    <mergeCell ref="A7:F7"/>
    <mergeCell ref="B9:B10"/>
    <mergeCell ref="C9:C10"/>
    <mergeCell ref="A133:C133"/>
    <mergeCell ref="A12:C12"/>
    <mergeCell ref="A9:A10"/>
    <mergeCell ref="B1:F1"/>
    <mergeCell ref="B2:F2"/>
    <mergeCell ref="B3:F3"/>
    <mergeCell ref="B4:F4"/>
    <mergeCell ref="B5:F5"/>
  </mergeCells>
  <pageMargins left="0.78740157480314965" right="0.78740157480314965" top="0.98425196850393704" bottom="0.3937007874015748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view="pageBreakPreview" zoomScaleNormal="100" zoomScaleSheetLayoutView="100" workbookViewId="0">
      <selection activeCell="E5" sqref="E5:I5"/>
    </sheetView>
  </sheetViews>
  <sheetFormatPr defaultRowHeight="15.75" x14ac:dyDescent="0.25"/>
  <cols>
    <col min="1" max="1" width="60.75" style="99" customWidth="1"/>
    <col min="2" max="2" width="6" customWidth="1"/>
    <col min="3" max="3" width="5.625" customWidth="1"/>
    <col min="4" max="4" width="5.375" customWidth="1"/>
    <col min="5" max="5" width="12.75" customWidth="1"/>
    <col min="6" max="6" width="5.625" customWidth="1"/>
    <col min="7" max="7" width="8.75" customWidth="1"/>
    <col min="8" max="9" width="8.125" customWidth="1"/>
  </cols>
  <sheetData>
    <row r="1" spans="1:11" ht="18.75" x14ac:dyDescent="0.3">
      <c r="D1" s="172" t="s">
        <v>5</v>
      </c>
      <c r="E1" s="172"/>
      <c r="F1" s="172"/>
      <c r="G1" s="172"/>
      <c r="H1" s="172"/>
      <c r="I1" s="172"/>
    </row>
    <row r="2" spans="1:11" ht="18.75" x14ac:dyDescent="0.3">
      <c r="D2" s="172" t="s">
        <v>0</v>
      </c>
      <c r="E2" s="172"/>
      <c r="F2" s="172"/>
      <c r="G2" s="172"/>
      <c r="H2" s="172"/>
      <c r="I2" s="172"/>
    </row>
    <row r="3" spans="1:11" ht="18.75" x14ac:dyDescent="0.3">
      <c r="D3" s="172" t="s">
        <v>1</v>
      </c>
      <c r="E3" s="172"/>
      <c r="F3" s="172"/>
      <c r="G3" s="172"/>
      <c r="H3" s="172"/>
      <c r="I3" s="172"/>
    </row>
    <row r="4" spans="1:11" ht="18.75" x14ac:dyDescent="0.3">
      <c r="D4" s="172" t="s">
        <v>2</v>
      </c>
      <c r="E4" s="172"/>
      <c r="F4" s="172"/>
      <c r="G4" s="172"/>
      <c r="H4" s="172"/>
      <c r="I4" s="172"/>
    </row>
    <row r="5" spans="1:11" ht="18.75" x14ac:dyDescent="0.3">
      <c r="D5" s="120"/>
      <c r="E5" s="167" t="s">
        <v>299</v>
      </c>
      <c r="F5" s="167"/>
      <c r="G5" s="167"/>
      <c r="H5" s="167"/>
      <c r="I5" s="167"/>
    </row>
    <row r="6" spans="1:11" ht="18.75" x14ac:dyDescent="0.3">
      <c r="D6" s="172"/>
      <c r="E6" s="172"/>
      <c r="F6" s="172"/>
      <c r="G6" s="172"/>
      <c r="H6" s="172"/>
      <c r="I6" s="172"/>
    </row>
    <row r="7" spans="1:11" ht="35.450000000000003" customHeight="1" x14ac:dyDescent="0.3">
      <c r="A7" s="153" t="s">
        <v>281</v>
      </c>
      <c r="B7" s="153"/>
      <c r="C7" s="153"/>
      <c r="D7" s="153"/>
      <c r="E7" s="153"/>
      <c r="F7" s="153"/>
      <c r="G7" s="153"/>
      <c r="H7" s="153"/>
      <c r="I7" s="153"/>
    </row>
    <row r="9" spans="1:11" ht="15.6" customHeight="1" x14ac:dyDescent="0.25">
      <c r="A9" s="168" t="s">
        <v>10</v>
      </c>
      <c r="B9" s="171" t="s">
        <v>236</v>
      </c>
      <c r="C9" s="171" t="s">
        <v>229</v>
      </c>
      <c r="D9" s="171" t="s">
        <v>230</v>
      </c>
      <c r="E9" s="171" t="s">
        <v>234</v>
      </c>
      <c r="F9" s="171" t="s">
        <v>235</v>
      </c>
      <c r="G9" s="168" t="s">
        <v>9</v>
      </c>
      <c r="H9" s="168"/>
      <c r="I9" s="168"/>
    </row>
    <row r="10" spans="1:11" s="7" customFormat="1" ht="19.149999999999999" customHeight="1" x14ac:dyDescent="0.25">
      <c r="A10" s="168"/>
      <c r="B10" s="171"/>
      <c r="C10" s="171"/>
      <c r="D10" s="171"/>
      <c r="E10" s="171"/>
      <c r="F10" s="171"/>
      <c r="G10" s="103" t="s">
        <v>4</v>
      </c>
      <c r="H10" s="92" t="s">
        <v>212</v>
      </c>
      <c r="I10" s="103" t="s">
        <v>280</v>
      </c>
      <c r="J10" s="1"/>
    </row>
    <row r="11" spans="1:11" x14ac:dyDescent="0.25">
      <c r="A11" s="132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</row>
    <row r="12" spans="1:11" x14ac:dyDescent="0.25">
      <c r="A12" s="133" t="s">
        <v>232</v>
      </c>
      <c r="B12" s="45"/>
      <c r="C12" s="69"/>
      <c r="D12" s="69"/>
      <c r="E12" s="69"/>
      <c r="F12" s="69"/>
      <c r="G12" s="67">
        <f>G13</f>
        <v>79907.099999999991</v>
      </c>
      <c r="H12" s="67">
        <f>H13</f>
        <v>57251.500000000007</v>
      </c>
      <c r="I12" s="67">
        <f>I13</f>
        <v>42323.799999999996</v>
      </c>
      <c r="K12" s="68"/>
    </row>
    <row r="13" spans="1:11" ht="31.5" x14ac:dyDescent="0.25">
      <c r="A13" s="133" t="s">
        <v>157</v>
      </c>
      <c r="B13" s="45">
        <v>992</v>
      </c>
      <c r="C13" s="69"/>
      <c r="D13" s="69"/>
      <c r="E13" s="69"/>
      <c r="F13" s="69"/>
      <c r="G13" s="70">
        <f>G14+G71+G77+G93+G103+G133+G142+G157+G173</f>
        <v>79907.099999999991</v>
      </c>
      <c r="H13" s="70">
        <f>H14+H71+H77+H93+H103+H133+H142+H157+H173</f>
        <v>57251.500000000007</v>
      </c>
      <c r="I13" s="70">
        <f>I14+I71+I77+I93+I103+I133+I142+I157+I173</f>
        <v>42323.799999999996</v>
      </c>
    </row>
    <row r="14" spans="1:11" s="74" customFormat="1" x14ac:dyDescent="0.25">
      <c r="A14" s="134" t="s">
        <v>187</v>
      </c>
      <c r="B14" s="72">
        <v>992</v>
      </c>
      <c r="C14" s="72" t="s">
        <v>55</v>
      </c>
      <c r="D14" s="72"/>
      <c r="E14" s="72"/>
      <c r="F14" s="72"/>
      <c r="G14" s="86">
        <f>G15+G20+G33+G41+G45</f>
        <v>17925.699999999997</v>
      </c>
      <c r="H14" s="86">
        <f>H15+H20+H33+H41+H45</f>
        <v>20534.100000000002</v>
      </c>
      <c r="I14" s="86">
        <f>I15+I20+I33+I41+I45</f>
        <v>20650.8</v>
      </c>
    </row>
    <row r="15" spans="1:11" ht="31.5" x14ac:dyDescent="0.25">
      <c r="A15" s="112" t="s">
        <v>44</v>
      </c>
      <c r="B15" s="46">
        <v>992</v>
      </c>
      <c r="C15" s="46" t="s">
        <v>55</v>
      </c>
      <c r="D15" s="46" t="s">
        <v>56</v>
      </c>
      <c r="E15" s="46"/>
      <c r="F15" s="46"/>
      <c r="G15" s="75">
        <f t="shared" ref="G15:I16" si="0">G16</f>
        <v>1319.6</v>
      </c>
      <c r="H15" s="75">
        <f t="shared" si="0"/>
        <v>1360.5</v>
      </c>
      <c r="I15" s="75">
        <f t="shared" si="0"/>
        <v>1360.5</v>
      </c>
    </row>
    <row r="16" spans="1:11" ht="31.5" x14ac:dyDescent="0.25">
      <c r="A16" s="112" t="s">
        <v>151</v>
      </c>
      <c r="B16" s="46">
        <v>992</v>
      </c>
      <c r="C16" s="46" t="s">
        <v>55</v>
      </c>
      <c r="D16" s="46" t="s">
        <v>56</v>
      </c>
      <c r="E16" s="46" t="s">
        <v>154</v>
      </c>
      <c r="F16" s="46"/>
      <c r="G16" s="75">
        <f t="shared" si="0"/>
        <v>1319.6</v>
      </c>
      <c r="H16" s="75">
        <f t="shared" si="0"/>
        <v>1360.5</v>
      </c>
      <c r="I16" s="75">
        <f t="shared" si="0"/>
        <v>1360.5</v>
      </c>
    </row>
    <row r="17" spans="1:9" ht="20.45" customHeight="1" x14ac:dyDescent="0.25">
      <c r="A17" s="112" t="s">
        <v>152</v>
      </c>
      <c r="B17" s="46">
        <v>992</v>
      </c>
      <c r="C17" s="46" t="s">
        <v>55</v>
      </c>
      <c r="D17" s="46" t="s">
        <v>56</v>
      </c>
      <c r="E17" s="46" t="s">
        <v>155</v>
      </c>
      <c r="F17" s="46"/>
      <c r="G17" s="75">
        <f>G19</f>
        <v>1319.6</v>
      </c>
      <c r="H17" s="75">
        <f>H19</f>
        <v>1360.5</v>
      </c>
      <c r="I17" s="75">
        <f>I19</f>
        <v>1360.5</v>
      </c>
    </row>
    <row r="18" spans="1:9" ht="19.899999999999999" customHeight="1" x14ac:dyDescent="0.25">
      <c r="A18" s="112" t="s">
        <v>188</v>
      </c>
      <c r="B18" s="46">
        <v>992</v>
      </c>
      <c r="C18" s="46" t="s">
        <v>55</v>
      </c>
      <c r="D18" s="46" t="s">
        <v>56</v>
      </c>
      <c r="E18" s="46" t="s">
        <v>156</v>
      </c>
      <c r="F18" s="46"/>
      <c r="G18" s="75">
        <f>G19</f>
        <v>1319.6</v>
      </c>
      <c r="H18" s="75">
        <f>H19</f>
        <v>1360.5</v>
      </c>
      <c r="I18" s="75">
        <f>I19</f>
        <v>1360.5</v>
      </c>
    </row>
    <row r="19" spans="1:9" ht="67.150000000000006" customHeight="1" x14ac:dyDescent="0.25">
      <c r="A19" s="112" t="s">
        <v>85</v>
      </c>
      <c r="B19" s="46">
        <v>992</v>
      </c>
      <c r="C19" s="46" t="s">
        <v>55</v>
      </c>
      <c r="D19" s="46" t="s">
        <v>56</v>
      </c>
      <c r="E19" s="46" t="s">
        <v>156</v>
      </c>
      <c r="F19" s="46" t="s">
        <v>84</v>
      </c>
      <c r="G19" s="75">
        <v>1319.6</v>
      </c>
      <c r="H19" s="75">
        <v>1360.5</v>
      </c>
      <c r="I19" s="75">
        <v>1360.5</v>
      </c>
    </row>
    <row r="20" spans="1:9" ht="50.45" customHeight="1" x14ac:dyDescent="0.25">
      <c r="A20" s="112" t="s">
        <v>189</v>
      </c>
      <c r="B20" s="46">
        <v>992</v>
      </c>
      <c r="C20" s="46" t="s">
        <v>55</v>
      </c>
      <c r="D20" s="46" t="s">
        <v>58</v>
      </c>
      <c r="E20" s="46"/>
      <c r="F20" s="46"/>
      <c r="G20" s="75">
        <f>G21+G25+G29</f>
        <v>6132</v>
      </c>
      <c r="H20" s="75">
        <f t="shared" ref="H20:I20" si="1">H21+H25+H29</f>
        <v>6831.3</v>
      </c>
      <c r="I20" s="75">
        <f t="shared" si="1"/>
        <v>6831.3</v>
      </c>
    </row>
    <row r="21" spans="1:9" ht="31.5" x14ac:dyDescent="0.25">
      <c r="A21" s="112" t="s">
        <v>151</v>
      </c>
      <c r="B21" s="46">
        <v>992</v>
      </c>
      <c r="C21" s="46" t="s">
        <v>55</v>
      </c>
      <c r="D21" s="46" t="s">
        <v>58</v>
      </c>
      <c r="E21" s="46" t="s">
        <v>154</v>
      </c>
      <c r="F21" s="46"/>
      <c r="G21" s="75">
        <f>G22</f>
        <v>5868.4</v>
      </c>
      <c r="H21" s="75">
        <f t="shared" ref="H21:I21" si="2">H22</f>
        <v>6827.5</v>
      </c>
      <c r="I21" s="75">
        <f t="shared" si="2"/>
        <v>6827.5</v>
      </c>
    </row>
    <row r="22" spans="1:9" ht="31.5" x14ac:dyDescent="0.25">
      <c r="A22" s="112" t="s">
        <v>157</v>
      </c>
      <c r="B22" s="46">
        <v>992</v>
      </c>
      <c r="C22" s="46" t="s">
        <v>55</v>
      </c>
      <c r="D22" s="46" t="s">
        <v>58</v>
      </c>
      <c r="E22" s="46" t="s">
        <v>158</v>
      </c>
      <c r="F22" s="46"/>
      <c r="G22" s="75">
        <f>G23</f>
        <v>5868.4</v>
      </c>
      <c r="H22" s="75">
        <f>H23</f>
        <v>6827.5</v>
      </c>
      <c r="I22" s="75">
        <f>I23</f>
        <v>6827.5</v>
      </c>
    </row>
    <row r="23" spans="1:9" ht="31.5" x14ac:dyDescent="0.25">
      <c r="A23" s="112" t="s">
        <v>188</v>
      </c>
      <c r="B23" s="46">
        <v>992</v>
      </c>
      <c r="C23" s="46" t="s">
        <v>55</v>
      </c>
      <c r="D23" s="46" t="s">
        <v>58</v>
      </c>
      <c r="E23" s="46" t="s">
        <v>159</v>
      </c>
      <c r="F23" s="46"/>
      <c r="G23" s="75">
        <f>G24</f>
        <v>5868.4</v>
      </c>
      <c r="H23" s="75">
        <f>H24</f>
        <v>6827.5</v>
      </c>
      <c r="I23" s="75">
        <f>I24</f>
        <v>6827.5</v>
      </c>
    </row>
    <row r="24" spans="1:9" ht="63" customHeight="1" x14ac:dyDescent="0.25">
      <c r="A24" s="112" t="s">
        <v>85</v>
      </c>
      <c r="B24" s="46">
        <v>992</v>
      </c>
      <c r="C24" s="46" t="s">
        <v>55</v>
      </c>
      <c r="D24" s="46" t="s">
        <v>58</v>
      </c>
      <c r="E24" s="46" t="s">
        <v>159</v>
      </c>
      <c r="F24" s="46" t="s">
        <v>84</v>
      </c>
      <c r="G24" s="75">
        <f>6868.4-1000</f>
        <v>5868.4</v>
      </c>
      <c r="H24" s="75">
        <v>6827.5</v>
      </c>
      <c r="I24" s="75">
        <v>6827.5</v>
      </c>
    </row>
    <row r="25" spans="1:9" x14ac:dyDescent="0.25">
      <c r="A25" s="112" t="s">
        <v>167</v>
      </c>
      <c r="B25" s="46" t="s">
        <v>190</v>
      </c>
      <c r="C25" s="46" t="s">
        <v>55</v>
      </c>
      <c r="D25" s="46" t="s">
        <v>58</v>
      </c>
      <c r="E25" s="46" t="s">
        <v>168</v>
      </c>
      <c r="F25" s="46"/>
      <c r="G25" s="75">
        <f t="shared" ref="G25:I27" si="3">G26</f>
        <v>3.8</v>
      </c>
      <c r="H25" s="75">
        <f t="shared" si="3"/>
        <v>3.8</v>
      </c>
      <c r="I25" s="75">
        <f t="shared" si="3"/>
        <v>3.8</v>
      </c>
    </row>
    <row r="26" spans="1:9" ht="31.5" x14ac:dyDescent="0.25">
      <c r="A26" s="112" t="s">
        <v>170</v>
      </c>
      <c r="B26" s="46">
        <v>992</v>
      </c>
      <c r="C26" s="46" t="s">
        <v>55</v>
      </c>
      <c r="D26" s="46" t="s">
        <v>58</v>
      </c>
      <c r="E26" s="46" t="s">
        <v>169</v>
      </c>
      <c r="F26" s="46"/>
      <c r="G26" s="75">
        <f t="shared" si="3"/>
        <v>3.8</v>
      </c>
      <c r="H26" s="75">
        <f t="shared" si="3"/>
        <v>3.8</v>
      </c>
      <c r="I26" s="75">
        <f t="shared" si="3"/>
        <v>3.8</v>
      </c>
    </row>
    <row r="27" spans="1:9" ht="47.25" x14ac:dyDescent="0.25">
      <c r="A27" s="112" t="s">
        <v>165</v>
      </c>
      <c r="B27" s="46" t="s">
        <v>190</v>
      </c>
      <c r="C27" s="46" t="s">
        <v>55</v>
      </c>
      <c r="D27" s="46" t="s">
        <v>58</v>
      </c>
      <c r="E27" s="46" t="s">
        <v>171</v>
      </c>
      <c r="F27" s="46"/>
      <c r="G27" s="75">
        <f t="shared" si="3"/>
        <v>3.8</v>
      </c>
      <c r="H27" s="75">
        <f t="shared" si="3"/>
        <v>3.8</v>
      </c>
      <c r="I27" s="75">
        <f t="shared" si="3"/>
        <v>3.8</v>
      </c>
    </row>
    <row r="28" spans="1:9" ht="31.5" x14ac:dyDescent="0.25">
      <c r="A28" s="112" t="s">
        <v>80</v>
      </c>
      <c r="B28" s="46" t="s">
        <v>190</v>
      </c>
      <c r="C28" s="46" t="s">
        <v>55</v>
      </c>
      <c r="D28" s="46" t="s">
        <v>58</v>
      </c>
      <c r="E28" s="46" t="s">
        <v>171</v>
      </c>
      <c r="F28" s="46" t="s">
        <v>78</v>
      </c>
      <c r="G28" s="75">
        <v>3.8</v>
      </c>
      <c r="H28" s="75">
        <v>3.8</v>
      </c>
      <c r="I28" s="75">
        <v>3.8</v>
      </c>
    </row>
    <row r="29" spans="1:9" ht="31.5" x14ac:dyDescent="0.25">
      <c r="A29" s="112" t="s">
        <v>186</v>
      </c>
      <c r="B29" s="46" t="s">
        <v>190</v>
      </c>
      <c r="C29" s="46" t="s">
        <v>55</v>
      </c>
      <c r="D29" s="46" t="s">
        <v>58</v>
      </c>
      <c r="E29" s="46" t="s">
        <v>175</v>
      </c>
      <c r="F29" s="46"/>
      <c r="G29" s="75">
        <f>G30</f>
        <v>259.8</v>
      </c>
      <c r="H29" s="75">
        <f t="shared" ref="H29:I29" si="4">H30</f>
        <v>0</v>
      </c>
      <c r="I29" s="75">
        <f t="shared" si="4"/>
        <v>0</v>
      </c>
    </row>
    <row r="30" spans="1:9" ht="31.5" x14ac:dyDescent="0.25">
      <c r="A30" s="112" t="s">
        <v>237</v>
      </c>
      <c r="B30" s="42">
        <v>992</v>
      </c>
      <c r="C30" s="46" t="s">
        <v>55</v>
      </c>
      <c r="D30" s="46" t="s">
        <v>58</v>
      </c>
      <c r="E30" s="46" t="s">
        <v>182</v>
      </c>
      <c r="F30" s="46"/>
      <c r="G30" s="75">
        <f t="shared" ref="G30:I31" si="5">G31</f>
        <v>259.8</v>
      </c>
      <c r="H30" s="75">
        <f t="shared" si="5"/>
        <v>0</v>
      </c>
      <c r="I30" s="75">
        <f t="shared" si="5"/>
        <v>0</v>
      </c>
    </row>
    <row r="31" spans="1:9" ht="49.9" customHeight="1" x14ac:dyDescent="0.25">
      <c r="A31" s="112" t="s">
        <v>290</v>
      </c>
      <c r="B31" s="42">
        <v>992</v>
      </c>
      <c r="C31" s="46" t="s">
        <v>55</v>
      </c>
      <c r="D31" s="46" t="s">
        <v>58</v>
      </c>
      <c r="E31" s="46" t="s">
        <v>191</v>
      </c>
      <c r="F31" s="46"/>
      <c r="G31" s="75">
        <f t="shared" si="5"/>
        <v>259.8</v>
      </c>
      <c r="H31" s="75">
        <f t="shared" si="5"/>
        <v>0</v>
      </c>
      <c r="I31" s="75">
        <f t="shared" si="5"/>
        <v>0</v>
      </c>
    </row>
    <row r="32" spans="1:9" x14ac:dyDescent="0.25">
      <c r="A32" s="112" t="s">
        <v>94</v>
      </c>
      <c r="B32" s="42">
        <v>992</v>
      </c>
      <c r="C32" s="46" t="s">
        <v>55</v>
      </c>
      <c r="D32" s="46" t="s">
        <v>58</v>
      </c>
      <c r="E32" s="46" t="s">
        <v>191</v>
      </c>
      <c r="F32" s="46" t="s">
        <v>103</v>
      </c>
      <c r="G32" s="75">
        <v>259.8</v>
      </c>
      <c r="H32" s="75">
        <v>0</v>
      </c>
      <c r="I32" s="75">
        <v>0</v>
      </c>
    </row>
    <row r="33" spans="1:10" ht="31.5" x14ac:dyDescent="0.25">
      <c r="A33" s="112" t="s">
        <v>46</v>
      </c>
      <c r="B33" s="42">
        <v>992</v>
      </c>
      <c r="C33" s="46" t="s">
        <v>55</v>
      </c>
      <c r="D33" s="46" t="s">
        <v>64</v>
      </c>
      <c r="E33" s="46"/>
      <c r="F33" s="46"/>
      <c r="G33" s="75">
        <f>G34</f>
        <v>215.39999999999998</v>
      </c>
      <c r="H33" s="75">
        <f>H34</f>
        <v>0</v>
      </c>
      <c r="I33" s="75">
        <f>I34</f>
        <v>0</v>
      </c>
    </row>
    <row r="34" spans="1:10" s="66" customFormat="1" ht="31.5" x14ac:dyDescent="0.25">
      <c r="A34" s="112" t="s">
        <v>186</v>
      </c>
      <c r="B34" s="42">
        <v>992</v>
      </c>
      <c r="C34" s="46" t="s">
        <v>55</v>
      </c>
      <c r="D34" s="46" t="s">
        <v>64</v>
      </c>
      <c r="E34" s="46" t="s">
        <v>175</v>
      </c>
      <c r="F34" s="46"/>
      <c r="G34" s="75">
        <f>G35+G38</f>
        <v>215.39999999999998</v>
      </c>
      <c r="H34" s="75">
        <f>H35+H38+H30</f>
        <v>0</v>
      </c>
      <c r="I34" s="75">
        <f>I35+I38+I30</f>
        <v>0</v>
      </c>
    </row>
    <row r="35" spans="1:10" ht="31.5" x14ac:dyDescent="0.25">
      <c r="A35" s="112" t="s">
        <v>180</v>
      </c>
      <c r="B35" s="42">
        <v>992</v>
      </c>
      <c r="C35" s="46" t="s">
        <v>55</v>
      </c>
      <c r="D35" s="46" t="s">
        <v>64</v>
      </c>
      <c r="E35" s="46" t="s">
        <v>176</v>
      </c>
      <c r="F35" s="46"/>
      <c r="G35" s="75">
        <f t="shared" ref="G35:I36" si="6">G36</f>
        <v>59.8</v>
      </c>
      <c r="H35" s="75">
        <f t="shared" si="6"/>
        <v>0</v>
      </c>
      <c r="I35" s="75">
        <f t="shared" si="6"/>
        <v>0</v>
      </c>
    </row>
    <row r="36" spans="1:10" ht="47.25" x14ac:dyDescent="0.25">
      <c r="A36" s="112" t="s">
        <v>250</v>
      </c>
      <c r="B36" s="42">
        <v>992</v>
      </c>
      <c r="C36" s="46" t="s">
        <v>55</v>
      </c>
      <c r="D36" s="46" t="s">
        <v>64</v>
      </c>
      <c r="E36" s="46" t="s">
        <v>177</v>
      </c>
      <c r="F36" s="46"/>
      <c r="G36" s="75">
        <f t="shared" si="6"/>
        <v>59.8</v>
      </c>
      <c r="H36" s="75">
        <f t="shared" si="6"/>
        <v>0</v>
      </c>
      <c r="I36" s="75">
        <f t="shared" si="6"/>
        <v>0</v>
      </c>
    </row>
    <row r="37" spans="1:10" x14ac:dyDescent="0.25">
      <c r="A37" s="112" t="s">
        <v>94</v>
      </c>
      <c r="B37" s="42">
        <v>992</v>
      </c>
      <c r="C37" s="46" t="s">
        <v>55</v>
      </c>
      <c r="D37" s="46" t="s">
        <v>64</v>
      </c>
      <c r="E37" s="46" t="s">
        <v>177</v>
      </c>
      <c r="F37" s="46" t="s">
        <v>103</v>
      </c>
      <c r="G37" s="75">
        <v>59.8</v>
      </c>
      <c r="H37" s="75">
        <v>0</v>
      </c>
      <c r="I37" s="75">
        <v>0</v>
      </c>
    </row>
    <row r="38" spans="1:10" ht="31.5" x14ac:dyDescent="0.25">
      <c r="A38" s="112" t="s">
        <v>181</v>
      </c>
      <c r="B38" s="42">
        <v>992</v>
      </c>
      <c r="C38" s="46" t="s">
        <v>55</v>
      </c>
      <c r="D38" s="46" t="s">
        <v>64</v>
      </c>
      <c r="E38" s="46" t="s">
        <v>178</v>
      </c>
      <c r="F38" s="46"/>
      <c r="G38" s="75">
        <f t="shared" ref="G38:I39" si="7">G39</f>
        <v>155.6</v>
      </c>
      <c r="H38" s="75">
        <f t="shared" si="7"/>
        <v>0</v>
      </c>
      <c r="I38" s="75">
        <f t="shared" si="7"/>
        <v>0</v>
      </c>
    </row>
    <row r="39" spans="1:10" ht="47.25" x14ac:dyDescent="0.25">
      <c r="A39" s="112" t="s">
        <v>250</v>
      </c>
      <c r="B39" s="42">
        <v>992</v>
      </c>
      <c r="C39" s="46" t="s">
        <v>55</v>
      </c>
      <c r="D39" s="46" t="s">
        <v>64</v>
      </c>
      <c r="E39" s="46" t="s">
        <v>179</v>
      </c>
      <c r="F39" s="46"/>
      <c r="G39" s="75">
        <f t="shared" si="7"/>
        <v>155.6</v>
      </c>
      <c r="H39" s="75">
        <f t="shared" si="7"/>
        <v>0</v>
      </c>
      <c r="I39" s="75">
        <f t="shared" si="7"/>
        <v>0</v>
      </c>
    </row>
    <row r="40" spans="1:10" x14ac:dyDescent="0.25">
      <c r="A40" s="112" t="s">
        <v>94</v>
      </c>
      <c r="B40" s="42">
        <v>992</v>
      </c>
      <c r="C40" s="46" t="s">
        <v>55</v>
      </c>
      <c r="D40" s="46" t="s">
        <v>64</v>
      </c>
      <c r="E40" s="46" t="s">
        <v>179</v>
      </c>
      <c r="F40" s="46" t="s">
        <v>103</v>
      </c>
      <c r="G40" s="75">
        <v>155.6</v>
      </c>
      <c r="H40" s="75">
        <v>0</v>
      </c>
      <c r="I40" s="75">
        <v>0</v>
      </c>
    </row>
    <row r="41" spans="1:10" x14ac:dyDescent="0.25">
      <c r="A41" s="112" t="s">
        <v>202</v>
      </c>
      <c r="B41" s="46" t="s">
        <v>190</v>
      </c>
      <c r="C41" s="46" t="s">
        <v>55</v>
      </c>
      <c r="D41" s="46" t="s">
        <v>62</v>
      </c>
      <c r="E41" s="46"/>
      <c r="F41" s="46"/>
      <c r="G41" s="75">
        <f t="shared" ref="G41:I43" si="8">G42</f>
        <v>100</v>
      </c>
      <c r="H41" s="75">
        <f t="shared" si="8"/>
        <v>100</v>
      </c>
      <c r="I41" s="75">
        <f t="shared" si="8"/>
        <v>100</v>
      </c>
    </row>
    <row r="42" spans="1:10" ht="31.5" x14ac:dyDescent="0.25">
      <c r="A42" s="112" t="s">
        <v>206</v>
      </c>
      <c r="B42" s="46">
        <v>992</v>
      </c>
      <c r="C42" s="46" t="s">
        <v>55</v>
      </c>
      <c r="D42" s="46" t="s">
        <v>62</v>
      </c>
      <c r="E42" s="46" t="s">
        <v>205</v>
      </c>
      <c r="F42" s="46"/>
      <c r="G42" s="75">
        <f t="shared" si="8"/>
        <v>100</v>
      </c>
      <c r="H42" s="75">
        <f t="shared" si="8"/>
        <v>100</v>
      </c>
      <c r="I42" s="75">
        <f t="shared" si="8"/>
        <v>100</v>
      </c>
    </row>
    <row r="43" spans="1:10" ht="31.5" x14ac:dyDescent="0.25">
      <c r="A43" s="112" t="s">
        <v>164</v>
      </c>
      <c r="B43" s="46">
        <v>992</v>
      </c>
      <c r="C43" s="46" t="s">
        <v>55</v>
      </c>
      <c r="D43" s="46" t="s">
        <v>62</v>
      </c>
      <c r="E43" s="46" t="s">
        <v>207</v>
      </c>
      <c r="F43" s="46"/>
      <c r="G43" s="75">
        <f t="shared" si="8"/>
        <v>100</v>
      </c>
      <c r="H43" s="75">
        <f t="shared" si="8"/>
        <v>100</v>
      </c>
      <c r="I43" s="75">
        <f t="shared" si="8"/>
        <v>100</v>
      </c>
    </row>
    <row r="44" spans="1:10" ht="18" customHeight="1" x14ac:dyDescent="0.25">
      <c r="A44" s="112" t="s">
        <v>69</v>
      </c>
      <c r="B44" s="46">
        <v>992</v>
      </c>
      <c r="C44" s="46" t="s">
        <v>55</v>
      </c>
      <c r="D44" s="46" t="s">
        <v>62</v>
      </c>
      <c r="E44" s="46" t="s">
        <v>207</v>
      </c>
      <c r="F44" s="46" t="s">
        <v>79</v>
      </c>
      <c r="G44" s="75">
        <v>100</v>
      </c>
      <c r="H44" s="75">
        <v>100</v>
      </c>
      <c r="I44" s="75">
        <v>100</v>
      </c>
      <c r="J44" s="55"/>
    </row>
    <row r="45" spans="1:10" x14ac:dyDescent="0.25">
      <c r="A45" s="112" t="s">
        <v>47</v>
      </c>
      <c r="B45" s="47" t="s">
        <v>190</v>
      </c>
      <c r="C45" s="47" t="s">
        <v>55</v>
      </c>
      <c r="D45" s="47" t="s">
        <v>65</v>
      </c>
      <c r="E45" s="76"/>
      <c r="F45" s="77"/>
      <c r="G45" s="16">
        <f>G65+G46+G61</f>
        <v>10158.699999999997</v>
      </c>
      <c r="H45" s="16">
        <f t="shared" ref="H45:I45" si="9">H65+H46+H61</f>
        <v>12242.300000000003</v>
      </c>
      <c r="I45" s="16">
        <f t="shared" si="9"/>
        <v>12359</v>
      </c>
    </row>
    <row r="46" spans="1:10" s="66" customFormat="1" ht="47.25" x14ac:dyDescent="0.25">
      <c r="A46" s="135" t="s">
        <v>70</v>
      </c>
      <c r="B46" s="64" t="s">
        <v>190</v>
      </c>
      <c r="C46" s="64" t="s">
        <v>55</v>
      </c>
      <c r="D46" s="64" t="s">
        <v>65</v>
      </c>
      <c r="E46" s="46" t="s">
        <v>71</v>
      </c>
      <c r="F46" s="78"/>
      <c r="G46" s="65">
        <f>G47+G51+G56</f>
        <v>9635.8999999999978</v>
      </c>
      <c r="H46" s="65">
        <f>H47+H51+H56</f>
        <v>11790.700000000003</v>
      </c>
      <c r="I46" s="65">
        <f>I47+I51+I56</f>
        <v>11907.4</v>
      </c>
    </row>
    <row r="47" spans="1:10" x14ac:dyDescent="0.25">
      <c r="A47" s="135" t="s">
        <v>75</v>
      </c>
      <c r="B47" s="47" t="s">
        <v>190</v>
      </c>
      <c r="C47" s="47" t="s">
        <v>55</v>
      </c>
      <c r="D47" s="47" t="s">
        <v>65</v>
      </c>
      <c r="E47" s="46" t="s">
        <v>72</v>
      </c>
      <c r="F47" s="77"/>
      <c r="G47" s="16">
        <f>G48</f>
        <v>1117.1999999999998</v>
      </c>
      <c r="H47" s="16">
        <f>H48</f>
        <v>1251.2</v>
      </c>
      <c r="I47" s="16">
        <f>I48</f>
        <v>1195.3</v>
      </c>
    </row>
    <row r="48" spans="1:10" ht="31.5" x14ac:dyDescent="0.25">
      <c r="A48" s="135" t="s">
        <v>76</v>
      </c>
      <c r="B48" s="47" t="s">
        <v>190</v>
      </c>
      <c r="C48" s="47" t="s">
        <v>55</v>
      </c>
      <c r="D48" s="47" t="s">
        <v>65</v>
      </c>
      <c r="E48" s="46" t="s">
        <v>77</v>
      </c>
      <c r="F48" s="77"/>
      <c r="G48" s="16">
        <f>G49+G50</f>
        <v>1117.1999999999998</v>
      </c>
      <c r="H48" s="16">
        <f>H49+H50</f>
        <v>1251.2</v>
      </c>
      <c r="I48" s="16">
        <f>I49+I50</f>
        <v>1195.3</v>
      </c>
    </row>
    <row r="49" spans="1:9" ht="31.5" x14ac:dyDescent="0.25">
      <c r="A49" s="112" t="s">
        <v>80</v>
      </c>
      <c r="B49" s="47" t="s">
        <v>190</v>
      </c>
      <c r="C49" s="47" t="s">
        <v>55</v>
      </c>
      <c r="D49" s="47" t="s">
        <v>65</v>
      </c>
      <c r="E49" s="46" t="s">
        <v>77</v>
      </c>
      <c r="F49" s="77">
        <v>200</v>
      </c>
      <c r="G49" s="16">
        <f>1370.8-256.1</f>
        <v>1114.6999999999998</v>
      </c>
      <c r="H49" s="16">
        <v>1250.2</v>
      </c>
      <c r="I49" s="16">
        <v>1194.3</v>
      </c>
    </row>
    <row r="50" spans="1:9" ht="17.25" customHeight="1" x14ac:dyDescent="0.25">
      <c r="A50" s="112" t="s">
        <v>69</v>
      </c>
      <c r="B50" s="47" t="s">
        <v>190</v>
      </c>
      <c r="C50" s="47" t="s">
        <v>55</v>
      </c>
      <c r="D50" s="47" t="s">
        <v>65</v>
      </c>
      <c r="E50" s="46" t="s">
        <v>77</v>
      </c>
      <c r="F50" s="77">
        <v>800</v>
      </c>
      <c r="G50" s="16">
        <v>2.5</v>
      </c>
      <c r="H50" s="16">
        <v>1</v>
      </c>
      <c r="I50" s="16">
        <v>1</v>
      </c>
    </row>
    <row r="51" spans="1:9" x14ac:dyDescent="0.25">
      <c r="A51" s="135" t="s">
        <v>81</v>
      </c>
      <c r="B51" s="47" t="s">
        <v>190</v>
      </c>
      <c r="C51" s="47" t="s">
        <v>55</v>
      </c>
      <c r="D51" s="47" t="s">
        <v>65</v>
      </c>
      <c r="E51" s="46" t="s">
        <v>73</v>
      </c>
      <c r="F51" s="77"/>
      <c r="G51" s="16">
        <f>G52</f>
        <v>8315.6999999999989</v>
      </c>
      <c r="H51" s="16">
        <f>H52</f>
        <v>10333.300000000001</v>
      </c>
      <c r="I51" s="16">
        <f>I52</f>
        <v>10502.6</v>
      </c>
    </row>
    <row r="52" spans="1:9" ht="31.5" x14ac:dyDescent="0.25">
      <c r="A52" s="135" t="s">
        <v>83</v>
      </c>
      <c r="B52" s="47" t="s">
        <v>190</v>
      </c>
      <c r="C52" s="47" t="s">
        <v>55</v>
      </c>
      <c r="D52" s="47" t="s">
        <v>65</v>
      </c>
      <c r="E52" s="46" t="s">
        <v>82</v>
      </c>
      <c r="F52" s="77"/>
      <c r="G52" s="16">
        <f>G53+G54+G55</f>
        <v>8315.6999999999989</v>
      </c>
      <c r="H52" s="16">
        <f>H53+H54+H55</f>
        <v>10333.300000000001</v>
      </c>
      <c r="I52" s="16">
        <f>I53+I54+I55</f>
        <v>10502.6</v>
      </c>
    </row>
    <row r="53" spans="1:9" ht="62.45" customHeight="1" x14ac:dyDescent="0.25">
      <c r="A53" s="112" t="s">
        <v>85</v>
      </c>
      <c r="B53" s="47" t="s">
        <v>190</v>
      </c>
      <c r="C53" s="47" t="s">
        <v>55</v>
      </c>
      <c r="D53" s="47" t="s">
        <v>65</v>
      </c>
      <c r="E53" s="46" t="s">
        <v>82</v>
      </c>
      <c r="F53" s="77">
        <v>100</v>
      </c>
      <c r="G53" s="16">
        <f>8018.8-1000</f>
        <v>7018.8</v>
      </c>
      <c r="H53" s="16">
        <v>8207.6</v>
      </c>
      <c r="I53" s="16">
        <v>8207.6</v>
      </c>
    </row>
    <row r="54" spans="1:9" ht="31.5" x14ac:dyDescent="0.25">
      <c r="A54" s="112" t="s">
        <v>80</v>
      </c>
      <c r="B54" s="47" t="s">
        <v>190</v>
      </c>
      <c r="C54" s="47" t="s">
        <v>55</v>
      </c>
      <c r="D54" s="47" t="s">
        <v>65</v>
      </c>
      <c r="E54" s="46" t="s">
        <v>82</v>
      </c>
      <c r="F54" s="77">
        <v>200</v>
      </c>
      <c r="G54" s="16">
        <f>2085.5-800</f>
        <v>1285.5</v>
      </c>
      <c r="H54" s="16">
        <v>2114.3000000000002</v>
      </c>
      <c r="I54" s="16">
        <v>2283.6</v>
      </c>
    </row>
    <row r="55" spans="1:9" ht="14.25" customHeight="1" x14ac:dyDescent="0.25">
      <c r="A55" s="112" t="s">
        <v>69</v>
      </c>
      <c r="B55" s="47" t="s">
        <v>190</v>
      </c>
      <c r="C55" s="47" t="s">
        <v>55</v>
      </c>
      <c r="D55" s="47" t="s">
        <v>65</v>
      </c>
      <c r="E55" s="46" t="s">
        <v>82</v>
      </c>
      <c r="F55" s="77">
        <v>800</v>
      </c>
      <c r="G55" s="16">
        <v>11.4</v>
      </c>
      <c r="H55" s="16">
        <v>11.4</v>
      </c>
      <c r="I55" s="16">
        <v>11.4</v>
      </c>
    </row>
    <row r="56" spans="1:9" x14ac:dyDescent="0.25">
      <c r="A56" s="135" t="s">
        <v>86</v>
      </c>
      <c r="B56" s="47" t="s">
        <v>190</v>
      </c>
      <c r="C56" s="47" t="s">
        <v>55</v>
      </c>
      <c r="D56" s="47" t="s">
        <v>65</v>
      </c>
      <c r="E56" s="46" t="s">
        <v>74</v>
      </c>
      <c r="F56" s="77"/>
      <c r="G56" s="16">
        <f>G57+G59</f>
        <v>203</v>
      </c>
      <c r="H56" s="16">
        <f>H57+H59</f>
        <v>206.2</v>
      </c>
      <c r="I56" s="16">
        <f>I57+I59</f>
        <v>209.5</v>
      </c>
    </row>
    <row r="57" spans="1:9" ht="22.15" customHeight="1" x14ac:dyDescent="0.25">
      <c r="A57" s="135" t="s">
        <v>87</v>
      </c>
      <c r="B57" s="47" t="s">
        <v>190</v>
      </c>
      <c r="C57" s="47" t="s">
        <v>55</v>
      </c>
      <c r="D57" s="47" t="s">
        <v>65</v>
      </c>
      <c r="E57" s="46" t="s">
        <v>88</v>
      </c>
      <c r="F57" s="77"/>
      <c r="G57" s="16">
        <f>G58</f>
        <v>95</v>
      </c>
      <c r="H57" s="16">
        <f>H58</f>
        <v>98.2</v>
      </c>
      <c r="I57" s="16">
        <f>I58</f>
        <v>101.5</v>
      </c>
    </row>
    <row r="58" spans="1:9" ht="31.5" x14ac:dyDescent="0.25">
      <c r="A58" s="135" t="s">
        <v>80</v>
      </c>
      <c r="B58" s="47" t="s">
        <v>190</v>
      </c>
      <c r="C58" s="47" t="s">
        <v>55</v>
      </c>
      <c r="D58" s="47" t="s">
        <v>65</v>
      </c>
      <c r="E58" s="46" t="s">
        <v>88</v>
      </c>
      <c r="F58" s="77">
        <v>200</v>
      </c>
      <c r="G58" s="16">
        <v>95</v>
      </c>
      <c r="H58" s="16">
        <v>98.2</v>
      </c>
      <c r="I58" s="16">
        <v>101.5</v>
      </c>
    </row>
    <row r="59" spans="1:9" ht="31.5" x14ac:dyDescent="0.25">
      <c r="A59" s="112" t="s">
        <v>89</v>
      </c>
      <c r="B59" s="47" t="s">
        <v>190</v>
      </c>
      <c r="C59" s="47" t="s">
        <v>55</v>
      </c>
      <c r="D59" s="47" t="s">
        <v>65</v>
      </c>
      <c r="E59" s="46" t="s">
        <v>91</v>
      </c>
      <c r="F59" s="77"/>
      <c r="G59" s="16">
        <f>G60</f>
        <v>108</v>
      </c>
      <c r="H59" s="16">
        <f>H60</f>
        <v>108</v>
      </c>
      <c r="I59" s="16">
        <f>I60</f>
        <v>108</v>
      </c>
    </row>
    <row r="60" spans="1:9" x14ac:dyDescent="0.25">
      <c r="A60" s="112" t="s">
        <v>68</v>
      </c>
      <c r="B60" s="47" t="s">
        <v>190</v>
      </c>
      <c r="C60" s="47" t="s">
        <v>55</v>
      </c>
      <c r="D60" s="47" t="s">
        <v>65</v>
      </c>
      <c r="E60" s="46" t="s">
        <v>91</v>
      </c>
      <c r="F60" s="77">
        <v>300</v>
      </c>
      <c r="G60" s="16">
        <v>108</v>
      </c>
      <c r="H60" s="16">
        <v>108</v>
      </c>
      <c r="I60" s="16">
        <v>108</v>
      </c>
    </row>
    <row r="61" spans="1:9" ht="31.5" x14ac:dyDescent="0.25">
      <c r="A61" s="112" t="s">
        <v>211</v>
      </c>
      <c r="B61" s="47" t="s">
        <v>190</v>
      </c>
      <c r="C61" s="47" t="s">
        <v>55</v>
      </c>
      <c r="D61" s="47" t="s">
        <v>65</v>
      </c>
      <c r="E61" s="46" t="s">
        <v>133</v>
      </c>
      <c r="F61" s="77"/>
      <c r="G61" s="16">
        <f t="shared" ref="G61:I63" si="10">G62</f>
        <v>440</v>
      </c>
      <c r="H61" s="16">
        <f t="shared" si="10"/>
        <v>440</v>
      </c>
      <c r="I61" s="16">
        <f t="shared" si="10"/>
        <v>440</v>
      </c>
    </row>
    <row r="62" spans="1:9" ht="31.5" x14ac:dyDescent="0.25">
      <c r="A62" s="112" t="s">
        <v>142</v>
      </c>
      <c r="B62" s="47" t="s">
        <v>190</v>
      </c>
      <c r="C62" s="47" t="s">
        <v>55</v>
      </c>
      <c r="D62" s="47" t="s">
        <v>65</v>
      </c>
      <c r="E62" s="46" t="s">
        <v>136</v>
      </c>
      <c r="F62" s="77"/>
      <c r="G62" s="16">
        <f t="shared" si="10"/>
        <v>440</v>
      </c>
      <c r="H62" s="16">
        <f t="shared" si="10"/>
        <v>440</v>
      </c>
      <c r="I62" s="16">
        <f t="shared" si="10"/>
        <v>440</v>
      </c>
    </row>
    <row r="63" spans="1:9" ht="31.5" x14ac:dyDescent="0.25">
      <c r="A63" s="112" t="s">
        <v>143</v>
      </c>
      <c r="B63" s="47" t="s">
        <v>190</v>
      </c>
      <c r="C63" s="47" t="s">
        <v>55</v>
      </c>
      <c r="D63" s="47" t="s">
        <v>65</v>
      </c>
      <c r="E63" s="46" t="s">
        <v>144</v>
      </c>
      <c r="F63" s="77"/>
      <c r="G63" s="16">
        <f>G64</f>
        <v>440</v>
      </c>
      <c r="H63" s="16">
        <f t="shared" si="10"/>
        <v>440</v>
      </c>
      <c r="I63" s="16">
        <f t="shared" si="10"/>
        <v>440</v>
      </c>
    </row>
    <row r="64" spans="1:9" ht="31.5" x14ac:dyDescent="0.25">
      <c r="A64" s="112" t="s">
        <v>146</v>
      </c>
      <c r="B64" s="47" t="s">
        <v>190</v>
      </c>
      <c r="C64" s="47" t="s">
        <v>55</v>
      </c>
      <c r="D64" s="47" t="s">
        <v>65</v>
      </c>
      <c r="E64" s="46" t="s">
        <v>144</v>
      </c>
      <c r="F64" s="77">
        <v>600</v>
      </c>
      <c r="G64" s="16">
        <v>440</v>
      </c>
      <c r="H64" s="16">
        <v>440</v>
      </c>
      <c r="I64" s="16">
        <v>440</v>
      </c>
    </row>
    <row r="65" spans="1:10" ht="31.5" x14ac:dyDescent="0.25">
      <c r="A65" s="112" t="s">
        <v>151</v>
      </c>
      <c r="B65" s="47" t="s">
        <v>190</v>
      </c>
      <c r="C65" s="47" t="s">
        <v>55</v>
      </c>
      <c r="D65" s="47" t="s">
        <v>65</v>
      </c>
      <c r="E65" s="46" t="s">
        <v>154</v>
      </c>
      <c r="F65" s="77"/>
      <c r="G65" s="16">
        <f>G66</f>
        <v>82.8</v>
      </c>
      <c r="H65" s="16">
        <f>H66</f>
        <v>11.6</v>
      </c>
      <c r="I65" s="16">
        <f>I66</f>
        <v>11.6</v>
      </c>
    </row>
    <row r="66" spans="1:10" ht="31.5" x14ac:dyDescent="0.25">
      <c r="A66" s="112" t="s">
        <v>163</v>
      </c>
      <c r="B66" s="47" t="s">
        <v>190</v>
      </c>
      <c r="C66" s="47" t="s">
        <v>55</v>
      </c>
      <c r="D66" s="47" t="s">
        <v>65</v>
      </c>
      <c r="E66" s="46" t="s">
        <v>160</v>
      </c>
      <c r="F66" s="77"/>
      <c r="G66" s="16">
        <f>G67+G69</f>
        <v>82.8</v>
      </c>
      <c r="H66" s="16">
        <f t="shared" ref="H66:I66" si="11">H67+H69</f>
        <v>11.6</v>
      </c>
      <c r="I66" s="16">
        <f t="shared" si="11"/>
        <v>11.6</v>
      </c>
    </row>
    <row r="67" spans="1:10" ht="31.5" x14ac:dyDescent="0.25">
      <c r="A67" s="112" t="s">
        <v>162</v>
      </c>
      <c r="B67" s="47" t="s">
        <v>190</v>
      </c>
      <c r="C67" s="47" t="s">
        <v>55</v>
      </c>
      <c r="D67" s="47" t="s">
        <v>65</v>
      </c>
      <c r="E67" s="46" t="s">
        <v>161</v>
      </c>
      <c r="F67" s="77"/>
      <c r="G67" s="16">
        <f>G68</f>
        <v>11.6</v>
      </c>
      <c r="H67" s="16">
        <f>H68</f>
        <v>11.6</v>
      </c>
      <c r="I67" s="16">
        <f>I68</f>
        <v>11.6</v>
      </c>
    </row>
    <row r="68" spans="1:10" ht="18.75" customHeight="1" x14ac:dyDescent="0.25">
      <c r="A68" s="112" t="s">
        <v>69</v>
      </c>
      <c r="B68" s="47" t="s">
        <v>190</v>
      </c>
      <c r="C68" s="47" t="s">
        <v>55</v>
      </c>
      <c r="D68" s="47" t="s">
        <v>65</v>
      </c>
      <c r="E68" s="46" t="s">
        <v>161</v>
      </c>
      <c r="F68" s="77">
        <v>800</v>
      </c>
      <c r="G68" s="113">
        <v>11.6</v>
      </c>
      <c r="H68" s="16">
        <v>11.6</v>
      </c>
      <c r="I68" s="16">
        <v>11.6</v>
      </c>
    </row>
    <row r="69" spans="1:10" ht="31.5" x14ac:dyDescent="0.25">
      <c r="A69" s="112" t="s">
        <v>288</v>
      </c>
      <c r="B69" s="47" t="s">
        <v>190</v>
      </c>
      <c r="C69" s="47" t="s">
        <v>55</v>
      </c>
      <c r="D69" s="47" t="s">
        <v>65</v>
      </c>
      <c r="E69" s="46" t="s">
        <v>287</v>
      </c>
      <c r="F69" s="77"/>
      <c r="G69" s="16">
        <f>G70</f>
        <v>71.2</v>
      </c>
      <c r="H69" s="16">
        <f>H70</f>
        <v>0</v>
      </c>
      <c r="I69" s="16">
        <f>I70</f>
        <v>0</v>
      </c>
    </row>
    <row r="70" spans="1:10" ht="31.5" x14ac:dyDescent="0.25">
      <c r="A70" s="112" t="s">
        <v>80</v>
      </c>
      <c r="B70" s="47" t="s">
        <v>190</v>
      </c>
      <c r="C70" s="47" t="s">
        <v>55</v>
      </c>
      <c r="D70" s="47" t="s">
        <v>65</v>
      </c>
      <c r="E70" s="46" t="s">
        <v>287</v>
      </c>
      <c r="F70" s="77">
        <v>200</v>
      </c>
      <c r="G70" s="16">
        <v>71.2</v>
      </c>
      <c r="H70" s="16">
        <v>0</v>
      </c>
      <c r="I70" s="16">
        <v>0</v>
      </c>
    </row>
    <row r="71" spans="1:10" s="79" customFormat="1" x14ac:dyDescent="0.25">
      <c r="A71" s="134" t="s">
        <v>192</v>
      </c>
      <c r="B71" s="71">
        <v>992</v>
      </c>
      <c r="C71" s="72" t="s">
        <v>56</v>
      </c>
      <c r="D71" s="72"/>
      <c r="E71" s="72"/>
      <c r="F71" s="72"/>
      <c r="G71" s="73">
        <f t="shared" ref="G71:I74" si="12">G72</f>
        <v>593.1</v>
      </c>
      <c r="H71" s="73">
        <f t="shared" si="12"/>
        <v>619.1</v>
      </c>
      <c r="I71" s="73">
        <f t="shared" si="12"/>
        <v>640.1</v>
      </c>
    </row>
    <row r="72" spans="1:10" x14ac:dyDescent="0.25">
      <c r="A72" s="112" t="s">
        <v>193</v>
      </c>
      <c r="B72" s="42"/>
      <c r="C72" s="46" t="s">
        <v>56</v>
      </c>
      <c r="D72" s="46" t="s">
        <v>57</v>
      </c>
      <c r="E72" s="72"/>
      <c r="F72" s="72"/>
      <c r="G72" s="75">
        <f t="shared" si="12"/>
        <v>593.1</v>
      </c>
      <c r="H72" s="75">
        <f t="shared" si="12"/>
        <v>619.1</v>
      </c>
      <c r="I72" s="75">
        <f t="shared" si="12"/>
        <v>640.1</v>
      </c>
    </row>
    <row r="73" spans="1:10" x14ac:dyDescent="0.25">
      <c r="A73" s="112" t="s">
        <v>167</v>
      </c>
      <c r="B73" s="42">
        <v>992</v>
      </c>
      <c r="C73" s="46" t="s">
        <v>56</v>
      </c>
      <c r="D73" s="46" t="s">
        <v>57</v>
      </c>
      <c r="E73" s="46" t="s">
        <v>168</v>
      </c>
      <c r="F73" s="72"/>
      <c r="G73" s="75">
        <f t="shared" si="12"/>
        <v>593.1</v>
      </c>
      <c r="H73" s="75">
        <f t="shared" si="12"/>
        <v>619.1</v>
      </c>
      <c r="I73" s="75">
        <f t="shared" si="12"/>
        <v>640.1</v>
      </c>
    </row>
    <row r="74" spans="1:10" ht="31.5" x14ac:dyDescent="0.25">
      <c r="A74" s="112" t="s">
        <v>174</v>
      </c>
      <c r="B74" s="42">
        <v>992</v>
      </c>
      <c r="C74" s="46" t="s">
        <v>56</v>
      </c>
      <c r="D74" s="46" t="s">
        <v>57</v>
      </c>
      <c r="E74" s="46" t="s">
        <v>172</v>
      </c>
      <c r="F74" s="72"/>
      <c r="G74" s="75">
        <f>G75</f>
        <v>593.1</v>
      </c>
      <c r="H74" s="75">
        <f t="shared" si="12"/>
        <v>619.1</v>
      </c>
      <c r="I74" s="75">
        <f t="shared" si="12"/>
        <v>640.1</v>
      </c>
    </row>
    <row r="75" spans="1:10" ht="31.5" x14ac:dyDescent="0.25">
      <c r="A75" s="112" t="s">
        <v>289</v>
      </c>
      <c r="B75" s="42">
        <v>992</v>
      </c>
      <c r="C75" s="46" t="s">
        <v>56</v>
      </c>
      <c r="D75" s="46" t="s">
        <v>57</v>
      </c>
      <c r="E75" s="46" t="s">
        <v>173</v>
      </c>
      <c r="F75" s="72"/>
      <c r="G75" s="75">
        <f>G76</f>
        <v>593.1</v>
      </c>
      <c r="H75" s="75">
        <f>H76</f>
        <v>619.1</v>
      </c>
      <c r="I75" s="75">
        <f>I76</f>
        <v>640.1</v>
      </c>
    </row>
    <row r="76" spans="1:10" ht="63.6" customHeight="1" x14ac:dyDescent="0.25">
      <c r="A76" s="112" t="s">
        <v>85</v>
      </c>
      <c r="B76" s="42">
        <v>992</v>
      </c>
      <c r="C76" s="46" t="s">
        <v>56</v>
      </c>
      <c r="D76" s="46" t="s">
        <v>57</v>
      </c>
      <c r="E76" s="46" t="s">
        <v>173</v>
      </c>
      <c r="F76" s="46" t="s">
        <v>84</v>
      </c>
      <c r="G76" s="75">
        <v>593.1</v>
      </c>
      <c r="H76" s="75">
        <v>619.1</v>
      </c>
      <c r="I76" s="75">
        <v>640.1</v>
      </c>
    </row>
    <row r="77" spans="1:10" s="74" customFormat="1" ht="21" customHeight="1" x14ac:dyDescent="0.25">
      <c r="A77" s="134" t="s">
        <v>194</v>
      </c>
      <c r="B77" s="80" t="s">
        <v>190</v>
      </c>
      <c r="C77" s="80" t="s">
        <v>57</v>
      </c>
      <c r="D77" s="80"/>
      <c r="E77" s="72"/>
      <c r="F77" s="81"/>
      <c r="G77" s="82">
        <f>G78+G88</f>
        <v>1705.1000000000001</v>
      </c>
      <c r="H77" s="82">
        <f>H78+H88</f>
        <v>324.10000000000002</v>
      </c>
      <c r="I77" s="82">
        <f>I78+I88</f>
        <v>332.6</v>
      </c>
    </row>
    <row r="78" spans="1:10" ht="33.6" customHeight="1" x14ac:dyDescent="0.25">
      <c r="A78" s="112" t="s">
        <v>203</v>
      </c>
      <c r="B78" s="47" t="s">
        <v>190</v>
      </c>
      <c r="C78" s="47" t="s">
        <v>57</v>
      </c>
      <c r="D78" s="47" t="s">
        <v>195</v>
      </c>
      <c r="E78" s="46"/>
      <c r="F78" s="77"/>
      <c r="G78" s="16">
        <f>G79</f>
        <v>1592.7</v>
      </c>
      <c r="H78" s="16">
        <f>H79</f>
        <v>211.7</v>
      </c>
      <c r="I78" s="16">
        <f>I79</f>
        <v>220.2</v>
      </c>
      <c r="J78" s="55"/>
    </row>
    <row r="79" spans="1:10" s="66" customFormat="1" ht="31.5" x14ac:dyDescent="0.25">
      <c r="A79" s="112" t="s">
        <v>92</v>
      </c>
      <c r="B79" s="64" t="s">
        <v>190</v>
      </c>
      <c r="C79" s="64" t="s">
        <v>57</v>
      </c>
      <c r="D79" s="64" t="s">
        <v>195</v>
      </c>
      <c r="E79" s="46" t="s">
        <v>96</v>
      </c>
      <c r="F79" s="78"/>
      <c r="G79" s="65">
        <f>G80+G85</f>
        <v>1592.7</v>
      </c>
      <c r="H79" s="65">
        <f>H80+H85</f>
        <v>211.7</v>
      </c>
      <c r="I79" s="65">
        <f>I80+I85</f>
        <v>220.2</v>
      </c>
    </row>
    <row r="80" spans="1:10" ht="31.5" x14ac:dyDescent="0.25">
      <c r="A80" s="112" t="s">
        <v>95</v>
      </c>
      <c r="B80" s="47" t="s">
        <v>190</v>
      </c>
      <c r="C80" s="47" t="s">
        <v>57</v>
      </c>
      <c r="D80" s="47" t="s">
        <v>195</v>
      </c>
      <c r="E80" s="46" t="s">
        <v>97</v>
      </c>
      <c r="F80" s="77"/>
      <c r="G80" s="16">
        <f>G81+G83</f>
        <v>1523</v>
      </c>
      <c r="H80" s="16">
        <f>H81+H83</f>
        <v>62.3</v>
      </c>
      <c r="I80" s="16">
        <f>I81+I83</f>
        <v>64.8</v>
      </c>
    </row>
    <row r="81" spans="1:9" ht="31.5" x14ac:dyDescent="0.25">
      <c r="A81" s="135" t="s">
        <v>102</v>
      </c>
      <c r="B81" s="47" t="s">
        <v>190</v>
      </c>
      <c r="C81" s="47" t="s">
        <v>57</v>
      </c>
      <c r="D81" s="47" t="s">
        <v>195</v>
      </c>
      <c r="E81" s="46" t="s">
        <v>98</v>
      </c>
      <c r="F81" s="77"/>
      <c r="G81" s="16">
        <f>G82</f>
        <v>59.9</v>
      </c>
      <c r="H81" s="16">
        <f>H82</f>
        <v>62.3</v>
      </c>
      <c r="I81" s="16">
        <f>I82</f>
        <v>64.8</v>
      </c>
    </row>
    <row r="82" spans="1:9" ht="31.5" x14ac:dyDescent="0.25">
      <c r="A82" s="112" t="s">
        <v>80</v>
      </c>
      <c r="B82" s="47" t="s">
        <v>190</v>
      </c>
      <c r="C82" s="47" t="s">
        <v>57</v>
      </c>
      <c r="D82" s="47" t="s">
        <v>195</v>
      </c>
      <c r="E82" s="46" t="s">
        <v>98</v>
      </c>
      <c r="F82" s="77">
        <v>200</v>
      </c>
      <c r="G82" s="16">
        <v>59.9</v>
      </c>
      <c r="H82" s="16">
        <v>62.3</v>
      </c>
      <c r="I82" s="16">
        <v>64.8</v>
      </c>
    </row>
    <row r="83" spans="1:9" ht="63" x14ac:dyDescent="0.25">
      <c r="A83" s="136" t="s">
        <v>251</v>
      </c>
      <c r="B83" s="47" t="s">
        <v>190</v>
      </c>
      <c r="C83" s="47" t="s">
        <v>57</v>
      </c>
      <c r="D83" s="47" t="s">
        <v>195</v>
      </c>
      <c r="E83" s="46" t="s">
        <v>99</v>
      </c>
      <c r="F83" s="77"/>
      <c r="G83" s="16">
        <f>G84</f>
        <v>1463.1</v>
      </c>
      <c r="H83" s="16">
        <f>H84</f>
        <v>0</v>
      </c>
      <c r="I83" s="16">
        <f>I84</f>
        <v>0</v>
      </c>
    </row>
    <row r="84" spans="1:9" x14ac:dyDescent="0.25">
      <c r="A84" s="112" t="s">
        <v>94</v>
      </c>
      <c r="B84" s="47" t="s">
        <v>190</v>
      </c>
      <c r="C84" s="47" t="s">
        <v>57</v>
      </c>
      <c r="D84" s="47" t="s">
        <v>195</v>
      </c>
      <c r="E84" s="46" t="s">
        <v>99</v>
      </c>
      <c r="F84" s="77">
        <v>500</v>
      </c>
      <c r="G84" s="16">
        <v>1463.1</v>
      </c>
      <c r="H84" s="16">
        <v>0</v>
      </c>
      <c r="I84" s="16">
        <v>0</v>
      </c>
    </row>
    <row r="85" spans="1:9" x14ac:dyDescent="0.25">
      <c r="A85" s="112" t="s">
        <v>104</v>
      </c>
      <c r="B85" s="47" t="s">
        <v>190</v>
      </c>
      <c r="C85" s="47" t="s">
        <v>57</v>
      </c>
      <c r="D85" s="47" t="s">
        <v>195</v>
      </c>
      <c r="E85" s="46" t="s">
        <v>100</v>
      </c>
      <c r="F85" s="77"/>
      <c r="G85" s="16">
        <f t="shared" ref="G85:I86" si="13">G86</f>
        <v>69.699999999999989</v>
      </c>
      <c r="H85" s="16">
        <f t="shared" si="13"/>
        <v>149.4</v>
      </c>
      <c r="I85" s="16">
        <f t="shared" si="13"/>
        <v>155.4</v>
      </c>
    </row>
    <row r="86" spans="1:9" ht="31.5" x14ac:dyDescent="0.25">
      <c r="A86" s="112" t="s">
        <v>105</v>
      </c>
      <c r="B86" s="47" t="s">
        <v>190</v>
      </c>
      <c r="C86" s="47" t="s">
        <v>57</v>
      </c>
      <c r="D86" s="47" t="s">
        <v>195</v>
      </c>
      <c r="E86" s="46" t="s">
        <v>106</v>
      </c>
      <c r="F86" s="77"/>
      <c r="G86" s="16">
        <f t="shared" si="13"/>
        <v>69.699999999999989</v>
      </c>
      <c r="H86" s="16">
        <f t="shared" si="13"/>
        <v>149.4</v>
      </c>
      <c r="I86" s="16">
        <f t="shared" si="13"/>
        <v>155.4</v>
      </c>
    </row>
    <row r="87" spans="1:9" ht="31.5" x14ac:dyDescent="0.25">
      <c r="A87" s="112" t="s">
        <v>80</v>
      </c>
      <c r="B87" s="47" t="s">
        <v>190</v>
      </c>
      <c r="C87" s="47" t="s">
        <v>57</v>
      </c>
      <c r="D87" s="47" t="s">
        <v>195</v>
      </c>
      <c r="E87" s="46" t="s">
        <v>106</v>
      </c>
      <c r="F87" s="77">
        <v>200</v>
      </c>
      <c r="G87" s="16">
        <f>143.7-74</f>
        <v>69.699999999999989</v>
      </c>
      <c r="H87" s="16">
        <v>149.4</v>
      </c>
      <c r="I87" s="16">
        <v>155.4</v>
      </c>
    </row>
    <row r="88" spans="1:9" ht="31.5" x14ac:dyDescent="0.25">
      <c r="A88" s="112" t="s">
        <v>49</v>
      </c>
      <c r="B88" s="47" t="s">
        <v>190</v>
      </c>
      <c r="C88" s="47" t="s">
        <v>57</v>
      </c>
      <c r="D88" s="47" t="s">
        <v>67</v>
      </c>
      <c r="E88" s="46"/>
      <c r="F88" s="77"/>
      <c r="G88" s="16">
        <f t="shared" ref="G88:I91" si="14">G89</f>
        <v>112.4</v>
      </c>
      <c r="H88" s="16">
        <f t="shared" si="14"/>
        <v>112.4</v>
      </c>
      <c r="I88" s="16">
        <f t="shared" si="14"/>
        <v>112.4</v>
      </c>
    </row>
    <row r="89" spans="1:9" s="66" customFormat="1" ht="31.5" x14ac:dyDescent="0.25">
      <c r="A89" s="112" t="s">
        <v>92</v>
      </c>
      <c r="B89" s="64" t="s">
        <v>190</v>
      </c>
      <c r="C89" s="64" t="s">
        <v>57</v>
      </c>
      <c r="D89" s="64" t="s">
        <v>67</v>
      </c>
      <c r="E89" s="46" t="s">
        <v>96</v>
      </c>
      <c r="F89" s="78"/>
      <c r="G89" s="65">
        <f t="shared" si="14"/>
        <v>112.4</v>
      </c>
      <c r="H89" s="65">
        <f t="shared" si="14"/>
        <v>112.4</v>
      </c>
      <c r="I89" s="65">
        <f t="shared" si="14"/>
        <v>112.4</v>
      </c>
    </row>
    <row r="90" spans="1:9" x14ac:dyDescent="0.25">
      <c r="A90" s="112" t="s">
        <v>185</v>
      </c>
      <c r="B90" s="64" t="s">
        <v>190</v>
      </c>
      <c r="C90" s="64" t="s">
        <v>57</v>
      </c>
      <c r="D90" s="64" t="s">
        <v>67</v>
      </c>
      <c r="E90" s="46" t="s">
        <v>100</v>
      </c>
      <c r="F90" s="77"/>
      <c r="G90" s="16">
        <f t="shared" si="14"/>
        <v>112.4</v>
      </c>
      <c r="H90" s="16">
        <f t="shared" si="14"/>
        <v>112.4</v>
      </c>
      <c r="I90" s="16">
        <f t="shared" si="14"/>
        <v>112.4</v>
      </c>
    </row>
    <row r="91" spans="1:9" ht="17.25" customHeight="1" x14ac:dyDescent="0.25">
      <c r="A91" s="112" t="s">
        <v>107</v>
      </c>
      <c r="B91" s="64" t="s">
        <v>190</v>
      </c>
      <c r="C91" s="64" t="s">
        <v>57</v>
      </c>
      <c r="D91" s="64" t="s">
        <v>67</v>
      </c>
      <c r="E91" s="46" t="s">
        <v>101</v>
      </c>
      <c r="F91" s="77"/>
      <c r="G91" s="16">
        <f t="shared" si="14"/>
        <v>112.4</v>
      </c>
      <c r="H91" s="16">
        <f t="shared" si="14"/>
        <v>112.4</v>
      </c>
      <c r="I91" s="16">
        <f t="shared" si="14"/>
        <v>112.4</v>
      </c>
    </row>
    <row r="92" spans="1:9" ht="31.5" x14ac:dyDescent="0.25">
      <c r="A92" s="112" t="s">
        <v>80</v>
      </c>
      <c r="B92" s="64" t="s">
        <v>190</v>
      </c>
      <c r="C92" s="64" t="s">
        <v>57</v>
      </c>
      <c r="D92" s="64" t="s">
        <v>67</v>
      </c>
      <c r="E92" s="46" t="s">
        <v>101</v>
      </c>
      <c r="F92" s="77">
        <v>200</v>
      </c>
      <c r="G92" s="16">
        <v>112.4</v>
      </c>
      <c r="H92" s="16">
        <v>112.4</v>
      </c>
      <c r="I92" s="16">
        <v>112.4</v>
      </c>
    </row>
    <row r="93" spans="1:9" s="74" customFormat="1" x14ac:dyDescent="0.25">
      <c r="A93" s="134" t="s">
        <v>196</v>
      </c>
      <c r="B93" s="80" t="s">
        <v>190</v>
      </c>
      <c r="C93" s="80" t="s">
        <v>58</v>
      </c>
      <c r="D93" s="80"/>
      <c r="E93" s="72"/>
      <c r="F93" s="81"/>
      <c r="G93" s="85">
        <f>G94</f>
        <v>28977.300000000003</v>
      </c>
      <c r="H93" s="85">
        <f t="shared" ref="H93:I94" si="15">H94</f>
        <v>0</v>
      </c>
      <c r="I93" s="85">
        <f t="shared" si="15"/>
        <v>0</v>
      </c>
    </row>
    <row r="94" spans="1:9" x14ac:dyDescent="0.25">
      <c r="A94" s="112" t="s">
        <v>50</v>
      </c>
      <c r="B94" s="47" t="s">
        <v>190</v>
      </c>
      <c r="C94" s="47" t="s">
        <v>58</v>
      </c>
      <c r="D94" s="47" t="s">
        <v>66</v>
      </c>
      <c r="E94" s="46"/>
      <c r="F94" s="77"/>
      <c r="G94" s="16">
        <f>G95</f>
        <v>28977.300000000003</v>
      </c>
      <c r="H94" s="16">
        <f t="shared" si="15"/>
        <v>0</v>
      </c>
      <c r="I94" s="16">
        <f t="shared" si="15"/>
        <v>0</v>
      </c>
    </row>
    <row r="95" spans="1:9" s="66" customFormat="1" ht="47.25" x14ac:dyDescent="0.25">
      <c r="A95" s="137" t="s">
        <v>114</v>
      </c>
      <c r="B95" s="64" t="s">
        <v>190</v>
      </c>
      <c r="C95" s="64" t="s">
        <v>58</v>
      </c>
      <c r="D95" s="64" t="s">
        <v>66</v>
      </c>
      <c r="E95" s="58" t="s">
        <v>109</v>
      </c>
      <c r="F95" s="78"/>
      <c r="G95" s="65">
        <f>G96</f>
        <v>28977.300000000003</v>
      </c>
      <c r="H95" s="65">
        <f>H96</f>
        <v>0</v>
      </c>
      <c r="I95" s="65">
        <f>I96</f>
        <v>0</v>
      </c>
    </row>
    <row r="96" spans="1:9" ht="31.5" x14ac:dyDescent="0.25">
      <c r="A96" s="137" t="s">
        <v>115</v>
      </c>
      <c r="B96" s="47" t="s">
        <v>190</v>
      </c>
      <c r="C96" s="47" t="s">
        <v>58</v>
      </c>
      <c r="D96" s="47" t="s">
        <v>66</v>
      </c>
      <c r="E96" s="58" t="s">
        <v>110</v>
      </c>
      <c r="F96" s="77"/>
      <c r="G96" s="16">
        <f>G97+G99+G101</f>
        <v>28977.300000000003</v>
      </c>
      <c r="H96" s="16">
        <f t="shared" ref="H96:I96" si="16">H97+H99+H101</f>
        <v>0</v>
      </c>
      <c r="I96" s="16">
        <f t="shared" si="16"/>
        <v>0</v>
      </c>
    </row>
    <row r="97" spans="1:9" ht="31.5" x14ac:dyDescent="0.25">
      <c r="A97" s="137" t="s">
        <v>282</v>
      </c>
      <c r="B97" s="47" t="s">
        <v>190</v>
      </c>
      <c r="C97" s="47" t="s">
        <v>58</v>
      </c>
      <c r="D97" s="47" t="s">
        <v>66</v>
      </c>
      <c r="E97" s="58" t="s">
        <v>283</v>
      </c>
      <c r="F97" s="77"/>
      <c r="G97" s="16">
        <f>G98</f>
        <v>20468.900000000001</v>
      </c>
      <c r="H97" s="16">
        <f>H98</f>
        <v>0</v>
      </c>
      <c r="I97" s="16">
        <f>I98</f>
        <v>0</v>
      </c>
    </row>
    <row r="98" spans="1:9" ht="31.5" x14ac:dyDescent="0.25">
      <c r="A98" s="112" t="s">
        <v>80</v>
      </c>
      <c r="B98" s="47" t="s">
        <v>190</v>
      </c>
      <c r="C98" s="47" t="s">
        <v>58</v>
      </c>
      <c r="D98" s="47" t="s">
        <v>66</v>
      </c>
      <c r="E98" s="58" t="s">
        <v>283</v>
      </c>
      <c r="F98" s="77">
        <v>200</v>
      </c>
      <c r="G98" s="16">
        <v>20468.900000000001</v>
      </c>
      <c r="H98" s="16">
        <v>0</v>
      </c>
      <c r="I98" s="16">
        <v>0</v>
      </c>
    </row>
    <row r="99" spans="1:9" ht="31.5" x14ac:dyDescent="0.25">
      <c r="A99" s="137" t="s">
        <v>116</v>
      </c>
      <c r="B99" s="47" t="s">
        <v>190</v>
      </c>
      <c r="C99" s="47" t="s">
        <v>58</v>
      </c>
      <c r="D99" s="47" t="s">
        <v>66</v>
      </c>
      <c r="E99" s="58" t="s">
        <v>111</v>
      </c>
      <c r="F99" s="77"/>
      <c r="G99" s="16">
        <f>G100</f>
        <v>6043.5</v>
      </c>
      <c r="H99" s="16">
        <f>H100</f>
        <v>0</v>
      </c>
      <c r="I99" s="16">
        <f>I100</f>
        <v>0</v>
      </c>
    </row>
    <row r="100" spans="1:9" ht="31.5" x14ac:dyDescent="0.25">
      <c r="A100" s="112" t="s">
        <v>80</v>
      </c>
      <c r="B100" s="47" t="s">
        <v>190</v>
      </c>
      <c r="C100" s="47" t="s">
        <v>58</v>
      </c>
      <c r="D100" s="47" t="s">
        <v>66</v>
      </c>
      <c r="E100" s="58" t="s">
        <v>111</v>
      </c>
      <c r="F100" s="77">
        <v>200</v>
      </c>
      <c r="G100" s="16">
        <v>6043.5</v>
      </c>
      <c r="H100" s="16">
        <v>0</v>
      </c>
      <c r="I100" s="16">
        <v>0</v>
      </c>
    </row>
    <row r="101" spans="1:9" ht="18" customHeight="1" x14ac:dyDescent="0.25">
      <c r="A101" s="137" t="s">
        <v>117</v>
      </c>
      <c r="B101" s="47" t="s">
        <v>190</v>
      </c>
      <c r="C101" s="47" t="s">
        <v>58</v>
      </c>
      <c r="D101" s="47" t="s">
        <v>66</v>
      </c>
      <c r="E101" s="58" t="s">
        <v>112</v>
      </c>
      <c r="F101" s="77"/>
      <c r="G101" s="16">
        <f>G102</f>
        <v>2464.9</v>
      </c>
      <c r="H101" s="16">
        <f>H102</f>
        <v>0</v>
      </c>
      <c r="I101" s="16">
        <f>I102</f>
        <v>0</v>
      </c>
    </row>
    <row r="102" spans="1:9" ht="31.5" x14ac:dyDescent="0.25">
      <c r="A102" s="112" t="s">
        <v>80</v>
      </c>
      <c r="B102" s="47" t="s">
        <v>190</v>
      </c>
      <c r="C102" s="47" t="s">
        <v>58</v>
      </c>
      <c r="D102" s="47" t="s">
        <v>66</v>
      </c>
      <c r="E102" s="58" t="s">
        <v>112</v>
      </c>
      <c r="F102" s="77">
        <v>200</v>
      </c>
      <c r="G102" s="16">
        <v>2464.9</v>
      </c>
      <c r="H102" s="16">
        <v>0</v>
      </c>
      <c r="I102" s="16">
        <v>0</v>
      </c>
    </row>
    <row r="103" spans="1:9" s="74" customFormat="1" x14ac:dyDescent="0.25">
      <c r="A103" s="134" t="s">
        <v>198</v>
      </c>
      <c r="B103" s="80" t="s">
        <v>190</v>
      </c>
      <c r="C103" s="80" t="s">
        <v>59</v>
      </c>
      <c r="D103" s="80"/>
      <c r="E103" s="72"/>
      <c r="F103" s="81"/>
      <c r="G103" s="82">
        <f>G104+G110</f>
        <v>3921.5</v>
      </c>
      <c r="H103" s="82">
        <f>H104+H110</f>
        <v>20540.800000000003</v>
      </c>
      <c r="I103" s="82">
        <f t="shared" ref="I103" si="17">I104+I110</f>
        <v>0</v>
      </c>
    </row>
    <row r="104" spans="1:9" x14ac:dyDescent="0.25">
      <c r="A104" s="112" t="s">
        <v>233</v>
      </c>
      <c r="B104" s="47" t="s">
        <v>190</v>
      </c>
      <c r="C104" s="47" t="s">
        <v>59</v>
      </c>
      <c r="D104" s="47" t="s">
        <v>56</v>
      </c>
      <c r="E104" s="46"/>
      <c r="F104" s="77"/>
      <c r="G104" s="16">
        <f>G105</f>
        <v>250</v>
      </c>
      <c r="H104" s="16">
        <f t="shared" ref="H104:I106" si="18">H105</f>
        <v>0</v>
      </c>
      <c r="I104" s="16">
        <f t="shared" si="18"/>
        <v>0</v>
      </c>
    </row>
    <row r="105" spans="1:9" ht="47.25" x14ac:dyDescent="0.25">
      <c r="A105" s="137" t="s">
        <v>114</v>
      </c>
      <c r="B105" s="47" t="s">
        <v>190</v>
      </c>
      <c r="C105" s="47" t="s">
        <v>59</v>
      </c>
      <c r="D105" s="47" t="s">
        <v>56</v>
      </c>
      <c r="E105" s="58" t="s">
        <v>109</v>
      </c>
      <c r="F105" s="77"/>
      <c r="G105" s="16">
        <f>G106</f>
        <v>250</v>
      </c>
      <c r="H105" s="16">
        <f t="shared" si="18"/>
        <v>0</v>
      </c>
      <c r="I105" s="16">
        <f t="shared" si="18"/>
        <v>0</v>
      </c>
    </row>
    <row r="106" spans="1:9" ht="31.5" x14ac:dyDescent="0.25">
      <c r="A106" s="138" t="s">
        <v>118</v>
      </c>
      <c r="B106" s="47" t="s">
        <v>190</v>
      </c>
      <c r="C106" s="47" t="s">
        <v>59</v>
      </c>
      <c r="D106" s="47" t="s">
        <v>56</v>
      </c>
      <c r="E106" s="46" t="s">
        <v>113</v>
      </c>
      <c r="F106" s="77"/>
      <c r="G106" s="16">
        <f>G107</f>
        <v>250</v>
      </c>
      <c r="H106" s="16">
        <f t="shared" si="18"/>
        <v>0</v>
      </c>
      <c r="I106" s="16">
        <f t="shared" si="18"/>
        <v>0</v>
      </c>
    </row>
    <row r="107" spans="1:9" ht="31.5" x14ac:dyDescent="0.25">
      <c r="A107" s="112" t="s">
        <v>119</v>
      </c>
      <c r="B107" s="47" t="s">
        <v>190</v>
      </c>
      <c r="C107" s="47" t="s">
        <v>59</v>
      </c>
      <c r="D107" s="47" t="s">
        <v>56</v>
      </c>
      <c r="E107" s="46" t="s">
        <v>120</v>
      </c>
      <c r="F107" s="77"/>
      <c r="G107" s="16">
        <f>G109+G108</f>
        <v>250</v>
      </c>
      <c r="H107" s="16">
        <f>H109</f>
        <v>0</v>
      </c>
      <c r="I107" s="16">
        <f>I109</f>
        <v>0</v>
      </c>
    </row>
    <row r="108" spans="1:9" ht="31.5" x14ac:dyDescent="0.25">
      <c r="A108" s="112" t="s">
        <v>80</v>
      </c>
      <c r="B108" s="47" t="s">
        <v>190</v>
      </c>
      <c r="C108" s="47" t="s">
        <v>59</v>
      </c>
      <c r="D108" s="47" t="s">
        <v>56</v>
      </c>
      <c r="E108" s="46" t="s">
        <v>120</v>
      </c>
      <c r="F108" s="77">
        <v>200</v>
      </c>
      <c r="G108" s="16">
        <v>0</v>
      </c>
      <c r="H108">
        <v>0</v>
      </c>
      <c r="I108">
        <v>0</v>
      </c>
    </row>
    <row r="109" spans="1:9" x14ac:dyDescent="0.25">
      <c r="A109" s="112" t="s">
        <v>69</v>
      </c>
      <c r="B109" s="47" t="s">
        <v>190</v>
      </c>
      <c r="C109" s="47" t="s">
        <v>59</v>
      </c>
      <c r="D109" s="47" t="s">
        <v>56</v>
      </c>
      <c r="E109" s="46" t="s">
        <v>120</v>
      </c>
      <c r="F109" s="77">
        <v>800</v>
      </c>
      <c r="G109" s="16">
        <v>250</v>
      </c>
      <c r="H109" s="16">
        <v>0</v>
      </c>
      <c r="I109" s="16">
        <v>0</v>
      </c>
    </row>
    <row r="110" spans="1:9" x14ac:dyDescent="0.25">
      <c r="A110" s="112" t="s">
        <v>51</v>
      </c>
      <c r="B110" s="47" t="s">
        <v>190</v>
      </c>
      <c r="C110" s="47" t="s">
        <v>59</v>
      </c>
      <c r="D110" s="47" t="s">
        <v>57</v>
      </c>
      <c r="E110" s="46"/>
      <c r="F110" s="77"/>
      <c r="G110" s="16">
        <f>G111+G115</f>
        <v>3671.5</v>
      </c>
      <c r="H110" s="16">
        <f>H111+H115+H129</f>
        <v>20540.800000000003</v>
      </c>
      <c r="I110" s="16">
        <f>I111+I115+I129</f>
        <v>0</v>
      </c>
    </row>
    <row r="111" spans="1:9" ht="47.25" x14ac:dyDescent="0.25">
      <c r="A111" s="135" t="s">
        <v>70</v>
      </c>
      <c r="B111" s="47" t="s">
        <v>190</v>
      </c>
      <c r="C111" s="47" t="s">
        <v>59</v>
      </c>
      <c r="D111" s="47" t="s">
        <v>57</v>
      </c>
      <c r="E111" s="46" t="s">
        <v>71</v>
      </c>
      <c r="F111" s="77"/>
      <c r="G111" s="16">
        <f t="shared" ref="G111:I113" si="19">G112</f>
        <v>1674.8000000000002</v>
      </c>
      <c r="H111" s="16">
        <f t="shared" si="19"/>
        <v>2500.9</v>
      </c>
      <c r="I111" s="16">
        <f>I112</f>
        <v>0</v>
      </c>
    </row>
    <row r="112" spans="1:9" x14ac:dyDescent="0.25">
      <c r="A112" s="112" t="s">
        <v>86</v>
      </c>
      <c r="B112" s="47" t="s">
        <v>190</v>
      </c>
      <c r="C112" s="47" t="s">
        <v>59</v>
      </c>
      <c r="D112" s="47" t="s">
        <v>57</v>
      </c>
      <c r="E112" s="46" t="s">
        <v>74</v>
      </c>
      <c r="F112" s="77"/>
      <c r="G112" s="16">
        <f>G113</f>
        <v>1674.8000000000002</v>
      </c>
      <c r="H112" s="16">
        <f t="shared" si="19"/>
        <v>2500.9</v>
      </c>
      <c r="I112" s="16">
        <f t="shared" si="19"/>
        <v>0</v>
      </c>
    </row>
    <row r="113" spans="1:9" ht="31.5" x14ac:dyDescent="0.25">
      <c r="A113" s="112" t="s">
        <v>89</v>
      </c>
      <c r="B113" s="47" t="s">
        <v>190</v>
      </c>
      <c r="C113" s="47" t="s">
        <v>59</v>
      </c>
      <c r="D113" s="47" t="s">
        <v>57</v>
      </c>
      <c r="E113" s="46" t="s">
        <v>91</v>
      </c>
      <c r="F113" s="77"/>
      <c r="G113" s="16">
        <f t="shared" si="19"/>
        <v>1674.8000000000002</v>
      </c>
      <c r="H113" s="16">
        <f t="shared" si="19"/>
        <v>2500.9</v>
      </c>
      <c r="I113" s="16">
        <f t="shared" si="19"/>
        <v>0</v>
      </c>
    </row>
    <row r="114" spans="1:9" ht="31.5" x14ac:dyDescent="0.25">
      <c r="A114" s="112" t="s">
        <v>80</v>
      </c>
      <c r="B114" s="47" t="s">
        <v>190</v>
      </c>
      <c r="C114" s="47" t="s">
        <v>59</v>
      </c>
      <c r="D114" s="47" t="s">
        <v>57</v>
      </c>
      <c r="E114" s="46" t="s">
        <v>91</v>
      </c>
      <c r="F114" s="77">
        <v>200</v>
      </c>
      <c r="G114" s="113">
        <f>2274.8-600</f>
        <v>1674.8000000000002</v>
      </c>
      <c r="H114" s="113">
        <v>2500.9</v>
      </c>
      <c r="I114" s="113">
        <v>0</v>
      </c>
    </row>
    <row r="115" spans="1:9" ht="47.25" x14ac:dyDescent="0.25">
      <c r="A115" s="137" t="s">
        <v>114</v>
      </c>
      <c r="B115" s="47" t="s">
        <v>190</v>
      </c>
      <c r="C115" s="47" t="s">
        <v>59</v>
      </c>
      <c r="D115" s="47" t="s">
        <v>57</v>
      </c>
      <c r="E115" s="58" t="s">
        <v>109</v>
      </c>
      <c r="F115" s="77"/>
      <c r="G115" s="16">
        <f>G116+G121</f>
        <v>1996.7</v>
      </c>
      <c r="H115" s="16">
        <f>H116+H121</f>
        <v>0</v>
      </c>
      <c r="I115" s="16">
        <f>I116+I121</f>
        <v>0</v>
      </c>
    </row>
    <row r="116" spans="1:9" ht="31.5" x14ac:dyDescent="0.25">
      <c r="A116" s="138" t="s">
        <v>118</v>
      </c>
      <c r="B116" s="47" t="s">
        <v>190</v>
      </c>
      <c r="C116" s="47" t="s">
        <v>59</v>
      </c>
      <c r="D116" s="47" t="s">
        <v>57</v>
      </c>
      <c r="E116" s="46" t="s">
        <v>113</v>
      </c>
      <c r="F116" s="77"/>
      <c r="G116" s="16">
        <f>G117+G119</f>
        <v>0</v>
      </c>
      <c r="H116" s="16">
        <f t="shared" ref="G116:I119" si="20">H117</f>
        <v>0</v>
      </c>
      <c r="I116" s="16">
        <f t="shared" si="20"/>
        <v>0</v>
      </c>
    </row>
    <row r="117" spans="1:9" ht="31.5" x14ac:dyDescent="0.25">
      <c r="A117" s="112" t="s">
        <v>119</v>
      </c>
      <c r="B117" s="47" t="s">
        <v>190</v>
      </c>
      <c r="C117" s="47" t="s">
        <v>59</v>
      </c>
      <c r="D117" s="47" t="s">
        <v>57</v>
      </c>
      <c r="E117" s="46" t="s">
        <v>120</v>
      </c>
      <c r="F117" s="77"/>
      <c r="G117" s="16">
        <f t="shared" si="20"/>
        <v>0</v>
      </c>
      <c r="H117" s="16">
        <f t="shared" si="20"/>
        <v>0</v>
      </c>
      <c r="I117" s="16">
        <f t="shared" si="20"/>
        <v>0</v>
      </c>
    </row>
    <row r="118" spans="1:9" ht="31.5" x14ac:dyDescent="0.25">
      <c r="A118" s="112" t="s">
        <v>80</v>
      </c>
      <c r="B118" s="47" t="s">
        <v>190</v>
      </c>
      <c r="C118" s="47" t="s">
        <v>59</v>
      </c>
      <c r="D118" s="47" t="s">
        <v>57</v>
      </c>
      <c r="E118" s="46" t="s">
        <v>120</v>
      </c>
      <c r="F118" s="77">
        <v>200</v>
      </c>
      <c r="G118" s="16">
        <v>0</v>
      </c>
      <c r="H118" s="16">
        <v>0</v>
      </c>
      <c r="I118" s="16">
        <v>0</v>
      </c>
    </row>
    <row r="119" spans="1:9" x14ac:dyDescent="0.25">
      <c r="A119" s="112" t="s">
        <v>258</v>
      </c>
      <c r="B119" s="47" t="s">
        <v>190</v>
      </c>
      <c r="C119" s="47" t="s">
        <v>59</v>
      </c>
      <c r="D119" s="47" t="s">
        <v>57</v>
      </c>
      <c r="E119" s="46" t="s">
        <v>257</v>
      </c>
      <c r="F119" s="77"/>
      <c r="G119" s="16">
        <f t="shared" si="20"/>
        <v>0</v>
      </c>
      <c r="H119" s="16">
        <f t="shared" si="20"/>
        <v>0</v>
      </c>
      <c r="I119" s="16">
        <f t="shared" si="20"/>
        <v>0</v>
      </c>
    </row>
    <row r="120" spans="1:9" ht="31.5" x14ac:dyDescent="0.25">
      <c r="A120" s="112" t="s">
        <v>80</v>
      </c>
      <c r="B120" s="47" t="s">
        <v>190</v>
      </c>
      <c r="C120" s="47" t="s">
        <v>59</v>
      </c>
      <c r="D120" s="47" t="s">
        <v>57</v>
      </c>
      <c r="E120" s="46" t="s">
        <v>257</v>
      </c>
      <c r="F120" s="77">
        <v>200</v>
      </c>
      <c r="G120" s="16">
        <v>0</v>
      </c>
      <c r="H120" s="16">
        <v>0</v>
      </c>
      <c r="I120" s="16">
        <v>0</v>
      </c>
    </row>
    <row r="121" spans="1:9" x14ac:dyDescent="0.25">
      <c r="A121" s="112" t="s">
        <v>126</v>
      </c>
      <c r="B121" s="47" t="s">
        <v>190</v>
      </c>
      <c r="C121" s="47" t="s">
        <v>59</v>
      </c>
      <c r="D121" s="47" t="s">
        <v>57</v>
      </c>
      <c r="E121" s="46" t="s">
        <v>125</v>
      </c>
      <c r="F121" s="77"/>
      <c r="G121" s="16">
        <f>G122+G124+G126</f>
        <v>1996.7</v>
      </c>
      <c r="H121" s="16">
        <f t="shared" ref="H121:I121" si="21">H122+H124+H126</f>
        <v>0</v>
      </c>
      <c r="I121" s="16">
        <f t="shared" si="21"/>
        <v>0</v>
      </c>
    </row>
    <row r="122" spans="1:9" x14ac:dyDescent="0.25">
      <c r="A122" s="112" t="s">
        <v>130</v>
      </c>
      <c r="B122" s="47" t="s">
        <v>190</v>
      </c>
      <c r="C122" s="47" t="s">
        <v>59</v>
      </c>
      <c r="D122" s="47" t="s">
        <v>57</v>
      </c>
      <c r="E122" s="46" t="s">
        <v>127</v>
      </c>
      <c r="F122" s="77"/>
      <c r="G122" s="16">
        <f>G123</f>
        <v>927.2</v>
      </c>
      <c r="H122" s="16">
        <f>H123</f>
        <v>0</v>
      </c>
      <c r="I122" s="16">
        <f>I123</f>
        <v>0</v>
      </c>
    </row>
    <row r="123" spans="1:9" ht="31.5" x14ac:dyDescent="0.25">
      <c r="A123" s="112" t="s">
        <v>80</v>
      </c>
      <c r="B123" s="47" t="s">
        <v>190</v>
      </c>
      <c r="C123" s="47" t="s">
        <v>59</v>
      </c>
      <c r="D123" s="47" t="s">
        <v>57</v>
      </c>
      <c r="E123" s="46" t="s">
        <v>127</v>
      </c>
      <c r="F123" s="77">
        <v>200</v>
      </c>
      <c r="G123" s="16">
        <f>1027.2-100</f>
        <v>927.2</v>
      </c>
      <c r="H123" s="16">
        <v>0</v>
      </c>
      <c r="I123" s="16">
        <v>0</v>
      </c>
    </row>
    <row r="124" spans="1:9" ht="31.5" x14ac:dyDescent="0.25">
      <c r="A124" s="112" t="s">
        <v>132</v>
      </c>
      <c r="B124" s="47" t="s">
        <v>190</v>
      </c>
      <c r="C124" s="47" t="s">
        <v>59</v>
      </c>
      <c r="D124" s="47" t="s">
        <v>57</v>
      </c>
      <c r="E124" s="46" t="s">
        <v>129</v>
      </c>
      <c r="F124" s="77"/>
      <c r="G124" s="16">
        <f>G125</f>
        <v>104.69999999999999</v>
      </c>
      <c r="H124" s="16">
        <f>H125</f>
        <v>0</v>
      </c>
      <c r="I124" s="16">
        <f>I125</f>
        <v>0</v>
      </c>
    </row>
    <row r="125" spans="1:9" ht="31.5" x14ac:dyDescent="0.25">
      <c r="A125" s="112" t="s">
        <v>80</v>
      </c>
      <c r="B125" s="47" t="s">
        <v>190</v>
      </c>
      <c r="C125" s="47" t="s">
        <v>59</v>
      </c>
      <c r="D125" s="47" t="s">
        <v>57</v>
      </c>
      <c r="E125" s="46" t="s">
        <v>129</v>
      </c>
      <c r="F125" s="77">
        <v>200</v>
      </c>
      <c r="G125" s="16">
        <f>69.3+135.4-100</f>
        <v>104.69999999999999</v>
      </c>
      <c r="H125" s="16">
        <v>0</v>
      </c>
      <c r="I125" s="16">
        <v>0</v>
      </c>
    </row>
    <row r="126" spans="1:9" ht="64.900000000000006" customHeight="1" x14ac:dyDescent="0.25">
      <c r="A126" s="112" t="s">
        <v>184</v>
      </c>
      <c r="B126" s="47" t="s">
        <v>190</v>
      </c>
      <c r="C126" s="47" t="s">
        <v>59</v>
      </c>
      <c r="D126" s="47" t="s">
        <v>57</v>
      </c>
      <c r="E126" s="46" t="s">
        <v>183</v>
      </c>
      <c r="F126" s="77"/>
      <c r="G126" s="16">
        <f>G127+G128</f>
        <v>964.8</v>
      </c>
      <c r="H126" s="16">
        <f>H127+H128</f>
        <v>0</v>
      </c>
      <c r="I126" s="16">
        <f>I127+I128</f>
        <v>0</v>
      </c>
    </row>
    <row r="127" spans="1:9" ht="64.150000000000006" customHeight="1" x14ac:dyDescent="0.25">
      <c r="A127" s="112" t="s">
        <v>85</v>
      </c>
      <c r="B127" s="47" t="s">
        <v>190</v>
      </c>
      <c r="C127" s="47" t="s">
        <v>59</v>
      </c>
      <c r="D127" s="47" t="s">
        <v>57</v>
      </c>
      <c r="E127" s="46" t="s">
        <v>183</v>
      </c>
      <c r="F127" s="77">
        <v>100</v>
      </c>
      <c r="G127" s="16">
        <v>547.5</v>
      </c>
      <c r="H127" s="16">
        <v>0</v>
      </c>
      <c r="I127" s="16">
        <v>0</v>
      </c>
    </row>
    <row r="128" spans="1:9" ht="31.5" x14ac:dyDescent="0.25">
      <c r="A128" s="112" t="s">
        <v>80</v>
      </c>
      <c r="B128" s="47" t="s">
        <v>190</v>
      </c>
      <c r="C128" s="47" t="s">
        <v>59</v>
      </c>
      <c r="D128" s="47" t="s">
        <v>57</v>
      </c>
      <c r="E128" s="46" t="s">
        <v>183</v>
      </c>
      <c r="F128" s="77">
        <v>200</v>
      </c>
      <c r="G128" s="16">
        <v>417.3</v>
      </c>
      <c r="H128" s="16">
        <v>0</v>
      </c>
      <c r="I128" s="16">
        <v>0</v>
      </c>
    </row>
    <row r="129" spans="1:9" ht="47.25" x14ac:dyDescent="0.25">
      <c r="A129" s="112" t="s">
        <v>260</v>
      </c>
      <c r="B129" s="47" t="s">
        <v>190</v>
      </c>
      <c r="C129" s="47" t="s">
        <v>59</v>
      </c>
      <c r="D129" s="47" t="s">
        <v>57</v>
      </c>
      <c r="E129" s="46" t="s">
        <v>261</v>
      </c>
      <c r="F129" s="77"/>
      <c r="G129" s="16">
        <f>G131</f>
        <v>0</v>
      </c>
      <c r="H129" s="16">
        <f>H131</f>
        <v>18039.900000000001</v>
      </c>
      <c r="I129" s="16">
        <f>I131</f>
        <v>0</v>
      </c>
    </row>
    <row r="130" spans="1:9" ht="19.899999999999999" customHeight="1" x14ac:dyDescent="0.25">
      <c r="A130" s="112" t="s">
        <v>272</v>
      </c>
      <c r="B130" s="47" t="s">
        <v>190</v>
      </c>
      <c r="C130" s="47" t="s">
        <v>59</v>
      </c>
      <c r="D130" s="47" t="s">
        <v>57</v>
      </c>
      <c r="E130" s="46" t="s">
        <v>271</v>
      </c>
      <c r="F130" s="77"/>
      <c r="G130" s="16">
        <f t="shared" ref="G130:I131" si="22">G131</f>
        <v>0</v>
      </c>
      <c r="H130" s="16">
        <f t="shared" si="22"/>
        <v>18039.900000000001</v>
      </c>
      <c r="I130" s="16">
        <f t="shared" si="22"/>
        <v>0</v>
      </c>
    </row>
    <row r="131" spans="1:9" x14ac:dyDescent="0.25">
      <c r="A131" s="112" t="s">
        <v>259</v>
      </c>
      <c r="B131" s="47" t="s">
        <v>190</v>
      </c>
      <c r="C131" s="47" t="s">
        <v>59</v>
      </c>
      <c r="D131" s="47" t="s">
        <v>57</v>
      </c>
      <c r="E131" s="46" t="s">
        <v>270</v>
      </c>
      <c r="F131" s="77"/>
      <c r="G131" s="16">
        <f t="shared" si="22"/>
        <v>0</v>
      </c>
      <c r="H131" s="16">
        <f t="shared" si="22"/>
        <v>18039.900000000001</v>
      </c>
      <c r="I131" s="16">
        <f t="shared" si="22"/>
        <v>0</v>
      </c>
    </row>
    <row r="132" spans="1:9" ht="31.5" x14ac:dyDescent="0.25">
      <c r="A132" s="112" t="s">
        <v>80</v>
      </c>
      <c r="B132" s="47" t="s">
        <v>190</v>
      </c>
      <c r="C132" s="47" t="s">
        <v>59</v>
      </c>
      <c r="D132" s="47" t="s">
        <v>57</v>
      </c>
      <c r="E132" s="46" t="s">
        <v>270</v>
      </c>
      <c r="F132" s="77">
        <v>200</v>
      </c>
      <c r="G132" s="113">
        <v>0</v>
      </c>
      <c r="H132" s="113">
        <v>18039.900000000001</v>
      </c>
      <c r="I132" s="113">
        <v>0</v>
      </c>
    </row>
    <row r="133" spans="1:9" s="74" customFormat="1" x14ac:dyDescent="0.25">
      <c r="A133" s="134" t="s">
        <v>199</v>
      </c>
      <c r="B133" s="80" t="s">
        <v>190</v>
      </c>
      <c r="C133" s="80" t="s">
        <v>60</v>
      </c>
      <c r="D133" s="80"/>
      <c r="E133" s="72"/>
      <c r="F133" s="81"/>
      <c r="G133" s="82">
        <f t="shared" ref="G133:I134" si="23">G134</f>
        <v>80</v>
      </c>
      <c r="H133" s="82">
        <f t="shared" si="23"/>
        <v>80</v>
      </c>
      <c r="I133" s="82">
        <f t="shared" si="23"/>
        <v>80</v>
      </c>
    </row>
    <row r="134" spans="1:9" x14ac:dyDescent="0.25">
      <c r="A134" s="112" t="s">
        <v>52</v>
      </c>
      <c r="B134" s="47" t="s">
        <v>190</v>
      </c>
      <c r="C134" s="47" t="s">
        <v>60</v>
      </c>
      <c r="D134" s="47" t="s">
        <v>60</v>
      </c>
      <c r="E134" s="46"/>
      <c r="F134" s="77"/>
      <c r="G134" s="16">
        <f t="shared" si="23"/>
        <v>80</v>
      </c>
      <c r="H134" s="16">
        <f t="shared" si="23"/>
        <v>80</v>
      </c>
      <c r="I134" s="16">
        <f t="shared" si="23"/>
        <v>80</v>
      </c>
    </row>
    <row r="135" spans="1:9" s="66" customFormat="1" ht="31.5" x14ac:dyDescent="0.25">
      <c r="A135" s="112" t="s">
        <v>140</v>
      </c>
      <c r="B135" s="47" t="s">
        <v>190</v>
      </c>
      <c r="C135" s="47" t="s">
        <v>60</v>
      </c>
      <c r="D135" s="47" t="s">
        <v>60</v>
      </c>
      <c r="E135" s="46" t="s">
        <v>133</v>
      </c>
      <c r="F135" s="78"/>
      <c r="G135" s="65">
        <f>G137+G139</f>
        <v>80</v>
      </c>
      <c r="H135" s="65">
        <f>H137+H139</f>
        <v>80</v>
      </c>
      <c r="I135" s="65">
        <f>I137+I139</f>
        <v>80</v>
      </c>
    </row>
    <row r="136" spans="1:9" s="66" customFormat="1" ht="31.5" x14ac:dyDescent="0.25">
      <c r="A136" s="112" t="s">
        <v>142</v>
      </c>
      <c r="B136" s="47" t="s">
        <v>190</v>
      </c>
      <c r="C136" s="47" t="s">
        <v>60</v>
      </c>
      <c r="D136" s="47" t="s">
        <v>60</v>
      </c>
      <c r="E136" s="46" t="s">
        <v>136</v>
      </c>
      <c r="F136" s="78"/>
      <c r="G136" s="65">
        <f t="shared" ref="G136:I137" si="24">G137</f>
        <v>15</v>
      </c>
      <c r="H136" s="65">
        <f t="shared" si="24"/>
        <v>15</v>
      </c>
      <c r="I136" s="65">
        <f t="shared" si="24"/>
        <v>15</v>
      </c>
    </row>
    <row r="137" spans="1:9" ht="31.5" x14ac:dyDescent="0.25">
      <c r="A137" s="112" t="s">
        <v>143</v>
      </c>
      <c r="B137" s="47" t="s">
        <v>190</v>
      </c>
      <c r="C137" s="47" t="s">
        <v>60</v>
      </c>
      <c r="D137" s="47" t="s">
        <v>60</v>
      </c>
      <c r="E137" s="46" t="s">
        <v>144</v>
      </c>
      <c r="F137" s="77"/>
      <c r="G137" s="16">
        <f t="shared" si="24"/>
        <v>15</v>
      </c>
      <c r="H137" s="16">
        <f t="shared" si="24"/>
        <v>15</v>
      </c>
      <c r="I137" s="16">
        <f t="shared" si="24"/>
        <v>15</v>
      </c>
    </row>
    <row r="138" spans="1:9" ht="31.5" x14ac:dyDescent="0.25">
      <c r="A138" s="112" t="s">
        <v>80</v>
      </c>
      <c r="B138" s="47" t="s">
        <v>190</v>
      </c>
      <c r="C138" s="47" t="s">
        <v>60</v>
      </c>
      <c r="D138" s="47" t="s">
        <v>60</v>
      </c>
      <c r="E138" s="46" t="s">
        <v>144</v>
      </c>
      <c r="F138" s="77">
        <v>200</v>
      </c>
      <c r="G138" s="16">
        <v>15</v>
      </c>
      <c r="H138" s="16">
        <v>15</v>
      </c>
      <c r="I138" s="16">
        <v>15</v>
      </c>
    </row>
    <row r="139" spans="1:9" ht="31.5" x14ac:dyDescent="0.25">
      <c r="A139" s="112" t="s">
        <v>149</v>
      </c>
      <c r="B139" s="47" t="s">
        <v>190</v>
      </c>
      <c r="C139" s="47" t="s">
        <v>60</v>
      </c>
      <c r="D139" s="47" t="s">
        <v>60</v>
      </c>
      <c r="E139" s="46" t="s">
        <v>138</v>
      </c>
      <c r="F139" s="77"/>
      <c r="G139" s="16">
        <f t="shared" ref="G139:I140" si="25">G140</f>
        <v>65</v>
      </c>
      <c r="H139" s="16">
        <f t="shared" si="25"/>
        <v>65</v>
      </c>
      <c r="I139" s="16">
        <f t="shared" si="25"/>
        <v>65</v>
      </c>
    </row>
    <row r="140" spans="1:9" x14ac:dyDescent="0.25">
      <c r="A140" s="112" t="s">
        <v>150</v>
      </c>
      <c r="B140" s="47" t="s">
        <v>190</v>
      </c>
      <c r="C140" s="47" t="s">
        <v>60</v>
      </c>
      <c r="D140" s="47" t="s">
        <v>60</v>
      </c>
      <c r="E140" s="46" t="s">
        <v>139</v>
      </c>
      <c r="F140" s="77"/>
      <c r="G140" s="16">
        <f t="shared" si="25"/>
        <v>65</v>
      </c>
      <c r="H140" s="16">
        <f t="shared" si="25"/>
        <v>65</v>
      </c>
      <c r="I140" s="16">
        <f t="shared" si="25"/>
        <v>65</v>
      </c>
    </row>
    <row r="141" spans="1:9" ht="31.5" x14ac:dyDescent="0.25">
      <c r="A141" s="112" t="s">
        <v>80</v>
      </c>
      <c r="B141" s="47" t="s">
        <v>190</v>
      </c>
      <c r="C141" s="47" t="s">
        <v>60</v>
      </c>
      <c r="D141" s="47" t="s">
        <v>60</v>
      </c>
      <c r="E141" s="46" t="s">
        <v>139</v>
      </c>
      <c r="F141" s="77">
        <v>200</v>
      </c>
      <c r="G141" s="16">
        <v>65</v>
      </c>
      <c r="H141" s="16">
        <v>65</v>
      </c>
      <c r="I141" s="16">
        <v>65</v>
      </c>
    </row>
    <row r="142" spans="1:9" s="74" customFormat="1" x14ac:dyDescent="0.25">
      <c r="A142" s="134" t="s">
        <v>200</v>
      </c>
      <c r="B142" s="80" t="s">
        <v>190</v>
      </c>
      <c r="C142" s="80" t="s">
        <v>61</v>
      </c>
      <c r="D142" s="80"/>
      <c r="E142" s="72"/>
      <c r="F142" s="81"/>
      <c r="G142" s="82">
        <f t="shared" ref="G142:I143" si="26">G143</f>
        <v>8179.2000000000007</v>
      </c>
      <c r="H142" s="82">
        <f t="shared" si="26"/>
        <v>9212.9000000000015</v>
      </c>
      <c r="I142" s="82">
        <f t="shared" si="26"/>
        <v>9033.9000000000015</v>
      </c>
    </row>
    <row r="143" spans="1:9" x14ac:dyDescent="0.25">
      <c r="A143" s="112" t="s">
        <v>53</v>
      </c>
      <c r="B143" s="47" t="s">
        <v>190</v>
      </c>
      <c r="C143" s="47" t="s">
        <v>61</v>
      </c>
      <c r="D143" s="47" t="s">
        <v>55</v>
      </c>
      <c r="E143" s="46"/>
      <c r="F143" s="77"/>
      <c r="G143" s="16">
        <f t="shared" si="26"/>
        <v>8179.2000000000007</v>
      </c>
      <c r="H143" s="16">
        <f t="shared" si="26"/>
        <v>9212.9000000000015</v>
      </c>
      <c r="I143" s="16">
        <f t="shared" si="26"/>
        <v>9033.9000000000015</v>
      </c>
    </row>
    <row r="144" spans="1:9" s="66" customFormat="1" ht="31.5" x14ac:dyDescent="0.25">
      <c r="A144" s="112" t="s">
        <v>140</v>
      </c>
      <c r="B144" s="47" t="s">
        <v>190</v>
      </c>
      <c r="C144" s="47" t="s">
        <v>61</v>
      </c>
      <c r="D144" s="47" t="s">
        <v>55</v>
      </c>
      <c r="E144" s="46" t="s">
        <v>133</v>
      </c>
      <c r="F144" s="78"/>
      <c r="G144" s="65">
        <f>G145+G150+G154</f>
        <v>8179.2000000000007</v>
      </c>
      <c r="H144" s="65">
        <f>H145+H150+H154</f>
        <v>9212.9000000000015</v>
      </c>
      <c r="I144" s="65">
        <f>I145+I150+I154</f>
        <v>9033.9000000000015</v>
      </c>
    </row>
    <row r="145" spans="1:9" ht="18.75" customHeight="1" x14ac:dyDescent="0.25">
      <c r="A145" s="112" t="s">
        <v>141</v>
      </c>
      <c r="B145" s="47" t="s">
        <v>190</v>
      </c>
      <c r="C145" s="47" t="s">
        <v>61</v>
      </c>
      <c r="D145" s="47" t="s">
        <v>55</v>
      </c>
      <c r="E145" s="46" t="s">
        <v>134</v>
      </c>
      <c r="F145" s="77"/>
      <c r="G145" s="16">
        <f>G146</f>
        <v>6766.5000000000009</v>
      </c>
      <c r="H145" s="16">
        <f>H146</f>
        <v>7178.7000000000007</v>
      </c>
      <c r="I145" s="16">
        <f>I146</f>
        <v>7164.9000000000005</v>
      </c>
    </row>
    <row r="146" spans="1:9" ht="31.5" x14ac:dyDescent="0.25">
      <c r="A146" s="112" t="s">
        <v>83</v>
      </c>
      <c r="B146" s="47" t="s">
        <v>190</v>
      </c>
      <c r="C146" s="47" t="s">
        <v>61</v>
      </c>
      <c r="D146" s="47" t="s">
        <v>55</v>
      </c>
      <c r="E146" s="46" t="s">
        <v>135</v>
      </c>
      <c r="F146" s="77"/>
      <c r="G146" s="16">
        <f>G147+G148+G149</f>
        <v>6766.5000000000009</v>
      </c>
      <c r="H146" s="16">
        <f>H147+H148+H149</f>
        <v>7178.7000000000007</v>
      </c>
      <c r="I146" s="16">
        <f>I147+I148+I149</f>
        <v>7164.9000000000005</v>
      </c>
    </row>
    <row r="147" spans="1:9" ht="63.6" customHeight="1" x14ac:dyDescent="0.25">
      <c r="A147" s="112" t="s">
        <v>85</v>
      </c>
      <c r="B147" s="47" t="s">
        <v>190</v>
      </c>
      <c r="C147" s="47" t="s">
        <v>61</v>
      </c>
      <c r="D147" s="47" t="s">
        <v>55</v>
      </c>
      <c r="E147" s="46" t="s">
        <v>135</v>
      </c>
      <c r="F147" s="77">
        <v>100</v>
      </c>
      <c r="G147" s="16">
        <v>5221.6000000000004</v>
      </c>
      <c r="H147" s="16">
        <v>5221.6000000000004</v>
      </c>
      <c r="I147" s="16">
        <v>5221.6000000000004</v>
      </c>
    </row>
    <row r="148" spans="1:9" ht="31.5" x14ac:dyDescent="0.25">
      <c r="A148" s="112" t="s">
        <v>80</v>
      </c>
      <c r="B148" s="47" t="s">
        <v>190</v>
      </c>
      <c r="C148" s="47" t="s">
        <v>61</v>
      </c>
      <c r="D148" s="47" t="s">
        <v>55</v>
      </c>
      <c r="E148" s="46" t="s">
        <v>135</v>
      </c>
      <c r="F148" s="77">
        <v>200</v>
      </c>
      <c r="G148" s="16">
        <f>1844.8-300</f>
        <v>1544.8</v>
      </c>
      <c r="H148" s="16">
        <v>1957</v>
      </c>
      <c r="I148" s="16">
        <v>1943.2</v>
      </c>
    </row>
    <row r="149" spans="1:9" ht="15.75" customHeight="1" x14ac:dyDescent="0.25">
      <c r="A149" s="112" t="s">
        <v>69</v>
      </c>
      <c r="B149" s="47" t="s">
        <v>190</v>
      </c>
      <c r="C149" s="47" t="s">
        <v>61</v>
      </c>
      <c r="D149" s="47" t="s">
        <v>55</v>
      </c>
      <c r="E149" s="46" t="s">
        <v>135</v>
      </c>
      <c r="F149" s="77">
        <v>800</v>
      </c>
      <c r="G149" s="16">
        <v>0.1</v>
      </c>
      <c r="H149" s="16">
        <v>0.1</v>
      </c>
      <c r="I149" s="16">
        <v>0.1</v>
      </c>
    </row>
    <row r="150" spans="1:9" ht="31.5" x14ac:dyDescent="0.25">
      <c r="A150" s="112" t="s">
        <v>147</v>
      </c>
      <c r="B150" s="47" t="s">
        <v>190</v>
      </c>
      <c r="C150" s="47" t="s">
        <v>61</v>
      </c>
      <c r="D150" s="47" t="s">
        <v>55</v>
      </c>
      <c r="E150" s="46" t="s">
        <v>137</v>
      </c>
      <c r="F150" s="77"/>
      <c r="G150" s="16">
        <f>G151</f>
        <v>1172.7</v>
      </c>
      <c r="H150" s="16">
        <f>H151</f>
        <v>1394.2</v>
      </c>
      <c r="I150" s="16">
        <f>I151</f>
        <v>1229</v>
      </c>
    </row>
    <row r="151" spans="1:9" ht="31.5" x14ac:dyDescent="0.25">
      <c r="A151" s="135" t="s">
        <v>83</v>
      </c>
      <c r="B151" s="47" t="s">
        <v>190</v>
      </c>
      <c r="C151" s="47" t="s">
        <v>61</v>
      </c>
      <c r="D151" s="47" t="s">
        <v>55</v>
      </c>
      <c r="E151" s="46" t="s">
        <v>148</v>
      </c>
      <c r="F151" s="77"/>
      <c r="G151" s="16">
        <f>G152+G153</f>
        <v>1172.7</v>
      </c>
      <c r="H151" s="16">
        <f>H152+H153</f>
        <v>1394.2</v>
      </c>
      <c r="I151" s="16">
        <f>I152+I153</f>
        <v>1229</v>
      </c>
    </row>
    <row r="152" spans="1:9" ht="64.150000000000006" customHeight="1" x14ac:dyDescent="0.25">
      <c r="A152" s="112" t="s">
        <v>85</v>
      </c>
      <c r="B152" s="47" t="s">
        <v>190</v>
      </c>
      <c r="C152" s="47" t="s">
        <v>61</v>
      </c>
      <c r="D152" s="47" t="s">
        <v>55</v>
      </c>
      <c r="E152" s="46" t="s">
        <v>148</v>
      </c>
      <c r="F152" s="77">
        <v>100</v>
      </c>
      <c r="G152" s="16">
        <v>701.1</v>
      </c>
      <c r="H152" s="16">
        <v>703.1</v>
      </c>
      <c r="I152" s="16">
        <v>707.7</v>
      </c>
    </row>
    <row r="153" spans="1:9" ht="31.5" x14ac:dyDescent="0.25">
      <c r="A153" s="112" t="s">
        <v>80</v>
      </c>
      <c r="B153" s="47" t="s">
        <v>190</v>
      </c>
      <c r="C153" s="47" t="s">
        <v>61</v>
      </c>
      <c r="D153" s="47" t="s">
        <v>55</v>
      </c>
      <c r="E153" s="46" t="s">
        <v>148</v>
      </c>
      <c r="F153" s="77">
        <v>200</v>
      </c>
      <c r="G153" s="16">
        <f>821.6-350</f>
        <v>471.6</v>
      </c>
      <c r="H153" s="16">
        <v>691.1</v>
      </c>
      <c r="I153" s="16">
        <v>521.29999999999995</v>
      </c>
    </row>
    <row r="154" spans="1:9" ht="31.5" x14ac:dyDescent="0.25">
      <c r="A154" s="112" t="s">
        <v>149</v>
      </c>
      <c r="B154" s="47" t="s">
        <v>190</v>
      </c>
      <c r="C154" s="47" t="s">
        <v>61</v>
      </c>
      <c r="D154" s="47" t="s">
        <v>55</v>
      </c>
      <c r="E154" s="46" t="s">
        <v>138</v>
      </c>
      <c r="F154" s="77"/>
      <c r="G154" s="16">
        <f t="shared" ref="G154:I155" si="27">G155</f>
        <v>240</v>
      </c>
      <c r="H154" s="16">
        <f t="shared" si="27"/>
        <v>640</v>
      </c>
      <c r="I154" s="16">
        <f t="shared" si="27"/>
        <v>640</v>
      </c>
    </row>
    <row r="155" spans="1:9" x14ac:dyDescent="0.25">
      <c r="A155" s="112" t="s">
        <v>150</v>
      </c>
      <c r="B155" s="47" t="s">
        <v>190</v>
      </c>
      <c r="C155" s="47" t="s">
        <v>61</v>
      </c>
      <c r="D155" s="47" t="s">
        <v>55</v>
      </c>
      <c r="E155" s="46" t="s">
        <v>139</v>
      </c>
      <c r="F155" s="77"/>
      <c r="G155" s="16">
        <f t="shared" si="27"/>
        <v>240</v>
      </c>
      <c r="H155" s="16">
        <f t="shared" si="27"/>
        <v>640</v>
      </c>
      <c r="I155" s="16">
        <f t="shared" si="27"/>
        <v>640</v>
      </c>
    </row>
    <row r="156" spans="1:9" ht="31.5" x14ac:dyDescent="0.25">
      <c r="A156" s="112" t="s">
        <v>80</v>
      </c>
      <c r="B156" s="47" t="s">
        <v>190</v>
      </c>
      <c r="C156" s="47" t="s">
        <v>61</v>
      </c>
      <c r="D156" s="47" t="s">
        <v>55</v>
      </c>
      <c r="E156" s="46" t="s">
        <v>139</v>
      </c>
      <c r="F156" s="77">
        <v>200</v>
      </c>
      <c r="G156" s="16">
        <f>640-400</f>
        <v>240</v>
      </c>
      <c r="H156" s="16">
        <v>640</v>
      </c>
      <c r="I156" s="16">
        <v>640</v>
      </c>
    </row>
    <row r="157" spans="1:9" s="74" customFormat="1" x14ac:dyDescent="0.25">
      <c r="A157" s="134" t="s">
        <v>201</v>
      </c>
      <c r="B157" s="80" t="s">
        <v>190</v>
      </c>
      <c r="C157" s="80" t="s">
        <v>62</v>
      </c>
      <c r="D157" s="80"/>
      <c r="E157" s="72"/>
      <c r="F157" s="81"/>
      <c r="G157" s="82">
        <f>G158</f>
        <v>18525.2</v>
      </c>
      <c r="H157" s="82">
        <f t="shared" ref="H157:I157" si="28">H158</f>
        <v>180</v>
      </c>
      <c r="I157" s="82">
        <f t="shared" si="28"/>
        <v>180</v>
      </c>
    </row>
    <row r="158" spans="1:9" x14ac:dyDescent="0.25">
      <c r="A158" s="112" t="s">
        <v>54</v>
      </c>
      <c r="B158" s="47" t="s">
        <v>190</v>
      </c>
      <c r="C158" s="47" t="s">
        <v>62</v>
      </c>
      <c r="D158" s="47" t="s">
        <v>55</v>
      </c>
      <c r="E158" s="46"/>
      <c r="F158" s="77"/>
      <c r="G158" s="16">
        <f>G167+G159</f>
        <v>18525.2</v>
      </c>
      <c r="H158" s="16">
        <f t="shared" ref="H158:I158" si="29">H167+H159</f>
        <v>180</v>
      </c>
      <c r="I158" s="16">
        <f t="shared" si="29"/>
        <v>180</v>
      </c>
    </row>
    <row r="159" spans="1:9" ht="31.5" x14ac:dyDescent="0.25">
      <c r="A159" s="112" t="s">
        <v>140</v>
      </c>
      <c r="B159" s="47" t="s">
        <v>190</v>
      </c>
      <c r="C159" s="47" t="s">
        <v>62</v>
      </c>
      <c r="D159" s="47" t="s">
        <v>55</v>
      </c>
      <c r="E159" s="46" t="s">
        <v>133</v>
      </c>
      <c r="F159" s="77"/>
      <c r="G159" s="16">
        <f>G160+G163</f>
        <v>180</v>
      </c>
      <c r="H159" s="16">
        <f t="shared" ref="H159:I159" si="30">H160+H163</f>
        <v>180</v>
      </c>
      <c r="I159" s="16">
        <f t="shared" si="30"/>
        <v>180</v>
      </c>
    </row>
    <row r="160" spans="1:9" ht="31.5" x14ac:dyDescent="0.25">
      <c r="A160" s="112" t="s">
        <v>142</v>
      </c>
      <c r="B160" s="47" t="s">
        <v>190</v>
      </c>
      <c r="C160" s="47" t="s">
        <v>62</v>
      </c>
      <c r="D160" s="47" t="s">
        <v>55</v>
      </c>
      <c r="E160" s="46" t="s">
        <v>136</v>
      </c>
      <c r="F160" s="77"/>
      <c r="G160" s="16">
        <f>G161</f>
        <v>53</v>
      </c>
      <c r="H160" s="16">
        <f t="shared" ref="H160:I160" si="31">H161</f>
        <v>53</v>
      </c>
      <c r="I160" s="16">
        <f t="shared" si="31"/>
        <v>53</v>
      </c>
    </row>
    <row r="161" spans="1:9" ht="31.5" x14ac:dyDescent="0.25">
      <c r="A161" s="112" t="s">
        <v>143</v>
      </c>
      <c r="B161" s="47" t="s">
        <v>190</v>
      </c>
      <c r="C161" s="47" t="s">
        <v>62</v>
      </c>
      <c r="D161" s="47" t="s">
        <v>55</v>
      </c>
      <c r="E161" s="46" t="s">
        <v>144</v>
      </c>
      <c r="F161" s="77"/>
      <c r="G161" s="16">
        <f>G162</f>
        <v>53</v>
      </c>
      <c r="H161" s="16">
        <f t="shared" ref="H161:I161" si="32">H162</f>
        <v>53</v>
      </c>
      <c r="I161" s="16">
        <f t="shared" si="32"/>
        <v>53</v>
      </c>
    </row>
    <row r="162" spans="1:9" ht="31.5" x14ac:dyDescent="0.25">
      <c r="A162" s="112" t="s">
        <v>80</v>
      </c>
      <c r="B162" s="47" t="s">
        <v>190</v>
      </c>
      <c r="C162" s="47" t="s">
        <v>62</v>
      </c>
      <c r="D162" s="47" t="s">
        <v>55</v>
      </c>
      <c r="E162" s="46" t="s">
        <v>144</v>
      </c>
      <c r="F162" s="77">
        <v>200</v>
      </c>
      <c r="G162" s="16">
        <v>53</v>
      </c>
      <c r="H162" s="62">
        <v>53</v>
      </c>
      <c r="I162" s="62">
        <v>53</v>
      </c>
    </row>
    <row r="163" spans="1:9" ht="31.5" x14ac:dyDescent="0.25">
      <c r="A163" s="112" t="s">
        <v>149</v>
      </c>
      <c r="B163" s="47" t="s">
        <v>190</v>
      </c>
      <c r="C163" s="47" t="s">
        <v>62</v>
      </c>
      <c r="D163" s="47" t="s">
        <v>55</v>
      </c>
      <c r="E163" s="46" t="s">
        <v>138</v>
      </c>
      <c r="F163" s="77"/>
      <c r="G163" s="16">
        <f t="shared" ref="G163:I164" si="33">G164</f>
        <v>127</v>
      </c>
      <c r="H163" s="16">
        <f t="shared" si="33"/>
        <v>127</v>
      </c>
      <c r="I163" s="16">
        <f t="shared" si="33"/>
        <v>127</v>
      </c>
    </row>
    <row r="164" spans="1:9" x14ac:dyDescent="0.25">
      <c r="A164" s="112" t="s">
        <v>150</v>
      </c>
      <c r="B164" s="47" t="s">
        <v>190</v>
      </c>
      <c r="C164" s="47" t="s">
        <v>62</v>
      </c>
      <c r="D164" s="47" t="s">
        <v>55</v>
      </c>
      <c r="E164" s="46" t="s">
        <v>139</v>
      </c>
      <c r="F164" s="77"/>
      <c r="G164" s="16">
        <f t="shared" si="33"/>
        <v>127</v>
      </c>
      <c r="H164" s="16">
        <f t="shared" si="33"/>
        <v>127</v>
      </c>
      <c r="I164" s="16">
        <f t="shared" si="33"/>
        <v>127</v>
      </c>
    </row>
    <row r="165" spans="1:9" ht="31.5" x14ac:dyDescent="0.25">
      <c r="A165" s="112" t="s">
        <v>80</v>
      </c>
      <c r="B165" s="47" t="s">
        <v>190</v>
      </c>
      <c r="C165" s="47" t="s">
        <v>62</v>
      </c>
      <c r="D165" s="47" t="s">
        <v>55</v>
      </c>
      <c r="E165" s="46" t="s">
        <v>139</v>
      </c>
      <c r="F165" s="77">
        <v>200</v>
      </c>
      <c r="G165" s="16">
        <v>127</v>
      </c>
      <c r="H165" s="16">
        <v>127</v>
      </c>
      <c r="I165" s="16">
        <v>127</v>
      </c>
    </row>
    <row r="166" spans="1:9" x14ac:dyDescent="0.25">
      <c r="A166" s="112" t="s">
        <v>286</v>
      </c>
      <c r="B166" s="47" t="s">
        <v>190</v>
      </c>
      <c r="C166" s="47" t="s">
        <v>62</v>
      </c>
      <c r="D166" s="47" t="s">
        <v>56</v>
      </c>
      <c r="E166" s="46"/>
      <c r="F166" s="77"/>
      <c r="G166" s="16">
        <f>G168</f>
        <v>18345.2</v>
      </c>
      <c r="H166" s="16">
        <f t="shared" ref="H166:I166" si="34">H168</f>
        <v>0</v>
      </c>
      <c r="I166" s="16">
        <f t="shared" si="34"/>
        <v>0</v>
      </c>
    </row>
    <row r="167" spans="1:9" ht="47.25" x14ac:dyDescent="0.25">
      <c r="A167" s="137" t="s">
        <v>114</v>
      </c>
      <c r="B167" s="47" t="s">
        <v>190</v>
      </c>
      <c r="C167" s="47" t="s">
        <v>62</v>
      </c>
      <c r="D167" s="47" t="s">
        <v>56</v>
      </c>
      <c r="E167" s="58" t="s">
        <v>109</v>
      </c>
      <c r="F167" s="77"/>
      <c r="G167" s="16">
        <f>G168</f>
        <v>18345.2</v>
      </c>
      <c r="H167" s="16">
        <f t="shared" ref="H167:I167" si="35">H168</f>
        <v>0</v>
      </c>
      <c r="I167" s="16">
        <f t="shared" si="35"/>
        <v>0</v>
      </c>
    </row>
    <row r="168" spans="1:9" ht="31.5" x14ac:dyDescent="0.25">
      <c r="A168" s="138" t="s">
        <v>118</v>
      </c>
      <c r="B168" s="47" t="s">
        <v>190</v>
      </c>
      <c r="C168" s="47" t="s">
        <v>62</v>
      </c>
      <c r="D168" s="47" t="s">
        <v>56</v>
      </c>
      <c r="E168" s="46" t="s">
        <v>113</v>
      </c>
      <c r="F168" s="77"/>
      <c r="G168" s="16">
        <f>G169+G171</f>
        <v>18345.2</v>
      </c>
      <c r="H168" s="16">
        <f t="shared" ref="H168:I168" si="36">H169+H171</f>
        <v>0</v>
      </c>
      <c r="I168" s="16">
        <f t="shared" si="36"/>
        <v>0</v>
      </c>
    </row>
    <row r="169" spans="1:9" ht="47.25" x14ac:dyDescent="0.25">
      <c r="A169" s="112" t="s">
        <v>284</v>
      </c>
      <c r="B169" s="47" t="s">
        <v>190</v>
      </c>
      <c r="C169" s="47" t="s">
        <v>62</v>
      </c>
      <c r="D169" s="47" t="s">
        <v>56</v>
      </c>
      <c r="E169" s="46" t="s">
        <v>285</v>
      </c>
      <c r="F169" s="77"/>
      <c r="G169" s="16">
        <f t="shared" ref="G169:I171" si="37">G170</f>
        <v>18091.900000000001</v>
      </c>
      <c r="H169" s="16">
        <f t="shared" si="37"/>
        <v>0</v>
      </c>
      <c r="I169" s="16">
        <f t="shared" si="37"/>
        <v>0</v>
      </c>
    </row>
    <row r="170" spans="1:9" ht="31.5" x14ac:dyDescent="0.25">
      <c r="A170" s="112" t="s">
        <v>80</v>
      </c>
      <c r="B170" s="47" t="s">
        <v>190</v>
      </c>
      <c r="C170" s="47" t="s">
        <v>62</v>
      </c>
      <c r="D170" s="47" t="s">
        <v>56</v>
      </c>
      <c r="E170" s="46" t="s">
        <v>285</v>
      </c>
      <c r="F170" s="77">
        <v>200</v>
      </c>
      <c r="G170" s="16">
        <v>18091.900000000001</v>
      </c>
      <c r="H170" s="16">
        <v>0</v>
      </c>
      <c r="I170" s="16">
        <v>0</v>
      </c>
    </row>
    <row r="171" spans="1:9" ht="31.5" x14ac:dyDescent="0.25">
      <c r="A171" s="112" t="s">
        <v>119</v>
      </c>
      <c r="B171" s="47" t="s">
        <v>190</v>
      </c>
      <c r="C171" s="47" t="s">
        <v>62</v>
      </c>
      <c r="D171" s="47" t="s">
        <v>56</v>
      </c>
      <c r="E171" s="46" t="s">
        <v>120</v>
      </c>
      <c r="F171" s="77"/>
      <c r="G171" s="16">
        <f t="shared" si="37"/>
        <v>253.3</v>
      </c>
      <c r="H171" s="16">
        <f t="shared" si="37"/>
        <v>0</v>
      </c>
      <c r="I171" s="16">
        <f t="shared" si="37"/>
        <v>0</v>
      </c>
    </row>
    <row r="172" spans="1:9" ht="31.5" x14ac:dyDescent="0.25">
      <c r="A172" s="112" t="s">
        <v>80</v>
      </c>
      <c r="B172" s="47" t="s">
        <v>190</v>
      </c>
      <c r="C172" s="47" t="s">
        <v>62</v>
      </c>
      <c r="D172" s="47" t="s">
        <v>56</v>
      </c>
      <c r="E172" s="46" t="s">
        <v>120</v>
      </c>
      <c r="F172" s="77">
        <v>200</v>
      </c>
      <c r="G172" s="16">
        <v>253.3</v>
      </c>
      <c r="H172" s="16">
        <v>0</v>
      </c>
      <c r="I172" s="16">
        <v>0</v>
      </c>
    </row>
    <row r="173" spans="1:9" x14ac:dyDescent="0.25">
      <c r="A173" s="134" t="s">
        <v>13</v>
      </c>
      <c r="G173" s="16">
        <v>0</v>
      </c>
      <c r="H173" s="121">
        <v>5760.5</v>
      </c>
      <c r="I173" s="121">
        <v>11406.4</v>
      </c>
    </row>
    <row r="175" spans="1:9" ht="75" x14ac:dyDescent="0.3">
      <c r="A175" s="123" t="s">
        <v>242</v>
      </c>
      <c r="B175" s="7"/>
      <c r="F175" s="143" t="s">
        <v>278</v>
      </c>
      <c r="G175" s="143"/>
      <c r="H175" s="143"/>
      <c r="I175" s="143"/>
    </row>
  </sheetData>
  <mergeCells count="15">
    <mergeCell ref="D1:I1"/>
    <mergeCell ref="D2:I2"/>
    <mergeCell ref="D3:I3"/>
    <mergeCell ref="D4:I4"/>
    <mergeCell ref="D6:I6"/>
    <mergeCell ref="E5:I5"/>
    <mergeCell ref="G9:I9"/>
    <mergeCell ref="F175:I175"/>
    <mergeCell ref="A9:A10"/>
    <mergeCell ref="A7:I7"/>
    <mergeCell ref="B9:B10"/>
    <mergeCell ref="C9:C10"/>
    <mergeCell ref="D9:D10"/>
    <mergeCell ref="E9:E10"/>
    <mergeCell ref="F9:F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Normal="100" zoomScaleSheetLayoutView="100" workbookViewId="0">
      <selection activeCell="C5" sqref="C5"/>
    </sheetView>
  </sheetViews>
  <sheetFormatPr defaultRowHeight="15.75" x14ac:dyDescent="0.25"/>
  <cols>
    <col min="1" max="1" width="11.25" customWidth="1"/>
    <col min="2" max="2" width="32.75" customWidth="1"/>
    <col min="3" max="5" width="11.75" customWidth="1"/>
  </cols>
  <sheetData>
    <row r="1" spans="1:5" ht="18.75" x14ac:dyDescent="0.3">
      <c r="B1" s="97"/>
      <c r="C1" s="97" t="s">
        <v>243</v>
      </c>
      <c r="D1" s="97"/>
      <c r="E1" s="97"/>
    </row>
    <row r="2" spans="1:5" ht="18.75" x14ac:dyDescent="0.3">
      <c r="B2" s="97"/>
      <c r="C2" s="97" t="s">
        <v>0</v>
      </c>
      <c r="D2" s="97"/>
      <c r="E2" s="97"/>
    </row>
    <row r="3" spans="1:5" ht="18.75" x14ac:dyDescent="0.3">
      <c r="B3" s="97"/>
      <c r="C3" s="97" t="s">
        <v>1</v>
      </c>
      <c r="D3" s="97"/>
      <c r="E3" s="97"/>
    </row>
    <row r="4" spans="1:5" ht="18.75" x14ac:dyDescent="0.3">
      <c r="B4" s="97"/>
      <c r="C4" s="97" t="s">
        <v>2</v>
      </c>
      <c r="D4" s="97"/>
      <c r="E4" s="97"/>
    </row>
    <row r="5" spans="1:5" ht="18.75" x14ac:dyDescent="0.3">
      <c r="B5" s="97"/>
      <c r="C5" s="97" t="s">
        <v>300</v>
      </c>
      <c r="D5" s="97"/>
      <c r="E5" s="97"/>
    </row>
    <row r="6" spans="1:5" ht="18.75" x14ac:dyDescent="0.3">
      <c r="B6" s="97"/>
      <c r="C6" s="97"/>
      <c r="D6" s="97"/>
      <c r="E6" s="97"/>
    </row>
    <row r="7" spans="1:5" ht="54" customHeight="1" x14ac:dyDescent="0.3">
      <c r="A7" s="153" t="s">
        <v>291</v>
      </c>
      <c r="B7" s="153"/>
      <c r="C7" s="153"/>
      <c r="D7" s="153"/>
      <c r="E7" s="153"/>
    </row>
    <row r="9" spans="1:5" x14ac:dyDescent="0.25">
      <c r="A9" s="146" t="s">
        <v>10</v>
      </c>
      <c r="B9" s="175"/>
      <c r="C9" s="150" t="s">
        <v>244</v>
      </c>
      <c r="D9" s="151"/>
      <c r="E9" s="152"/>
    </row>
    <row r="10" spans="1:5" x14ac:dyDescent="0.25">
      <c r="A10" s="176"/>
      <c r="B10" s="177"/>
      <c r="C10" s="114" t="s">
        <v>4</v>
      </c>
      <c r="D10" s="114" t="s">
        <v>212</v>
      </c>
      <c r="E10" s="114" t="s">
        <v>280</v>
      </c>
    </row>
    <row r="11" spans="1:5" x14ac:dyDescent="0.25">
      <c r="A11" s="178">
        <v>3</v>
      </c>
      <c r="B11" s="179"/>
      <c r="C11" s="91">
        <v>4</v>
      </c>
      <c r="D11" s="91">
        <v>4</v>
      </c>
      <c r="E11" s="91">
        <v>4</v>
      </c>
    </row>
    <row r="12" spans="1:5" s="116" customFormat="1" ht="29.45" customHeight="1" x14ac:dyDescent="0.25">
      <c r="A12" s="180" t="s">
        <v>245</v>
      </c>
      <c r="B12" s="181"/>
      <c r="C12" s="115">
        <f>C14</f>
        <v>0</v>
      </c>
      <c r="D12" s="115">
        <f>D14</f>
        <v>0</v>
      </c>
      <c r="E12" s="115">
        <f>E14</f>
        <v>0</v>
      </c>
    </row>
    <row r="13" spans="1:5" s="116" customFormat="1" x14ac:dyDescent="0.25">
      <c r="A13" s="182" t="s">
        <v>246</v>
      </c>
      <c r="B13" s="183"/>
      <c r="C13" s="115"/>
      <c r="D13" s="115"/>
      <c r="E13" s="115"/>
    </row>
    <row r="14" spans="1:5" ht="31.9" customHeight="1" x14ac:dyDescent="0.25">
      <c r="A14" s="173" t="s">
        <v>247</v>
      </c>
      <c r="B14" s="174"/>
      <c r="C14" s="83">
        <v>0</v>
      </c>
      <c r="D14" s="83">
        <v>0</v>
      </c>
      <c r="E14" s="83">
        <v>0</v>
      </c>
    </row>
    <row r="16" spans="1:5" ht="6.75" customHeight="1" x14ac:dyDescent="0.25"/>
    <row r="17" spans="1:5" ht="73.5" customHeight="1" x14ac:dyDescent="0.3">
      <c r="A17" s="144" t="s">
        <v>248</v>
      </c>
      <c r="B17" s="144"/>
      <c r="C17" s="117"/>
      <c r="E17" s="139" t="s">
        <v>278</v>
      </c>
    </row>
  </sheetData>
  <mergeCells count="8">
    <mergeCell ref="A14:B14"/>
    <mergeCell ref="A17:B17"/>
    <mergeCell ref="A7:E7"/>
    <mergeCell ref="A9:B10"/>
    <mergeCell ref="C9:E9"/>
    <mergeCell ref="A11:B11"/>
    <mergeCell ref="A12:B12"/>
    <mergeCell ref="A13:B13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2</vt:lpstr>
      <vt:lpstr>Прил 3</vt:lpstr>
      <vt:lpstr>Прил 4</vt:lpstr>
      <vt:lpstr>Прил 5</vt:lpstr>
      <vt:lpstr>Прил 6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2022-12-28T15:07:09Z</cp:lastPrinted>
  <dcterms:created xsi:type="dcterms:W3CDTF">2020-11-05T05:33:34Z</dcterms:created>
  <dcterms:modified xsi:type="dcterms:W3CDTF">2022-12-29T12:14:39Z</dcterms:modified>
</cp:coreProperties>
</file>